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GR-NEYDEE\_MUSE\WEB-PRUEBA\Imágenes\archivos_AporteCiudadano\"/>
    </mc:Choice>
  </mc:AlternateContent>
  <bookViews>
    <workbookView xWindow="-120" yWindow="-120" windowWidth="20730" windowHeight="11160"/>
  </bookViews>
  <sheets>
    <sheet name="INDIRECTOS BASE" sheetId="1" r:id="rId1"/>
    <sheet name="sustentacion estructura" sheetId="2" r:id="rId2"/>
    <sheet name="puertas" sheetId="3" r:id="rId3"/>
    <sheet name="plomeria" sheetId="4" r:id="rId4"/>
  </sheets>
  <definedNames>
    <definedName name="_xlnm._FilterDatabase" localSheetId="0" hidden="1">'INDIRECTOS BASE'!$E$5:$L$155</definedName>
    <definedName name="_xlnm.Print_Area" localSheetId="0">'INDIRECTOS BASE'!$A$1:$L$164</definedName>
    <definedName name="_xlnm.Print_Titles" localSheetId="0">'INDIRECTOS BASE'!$1:$6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1" i="1" l="1"/>
  <c r="L114" i="1" l="1"/>
  <c r="L142" i="1" l="1"/>
  <c r="L130" i="1" s="1"/>
  <c r="L11" i="1"/>
  <c r="L10" i="1" l="1"/>
  <c r="D18" i="2" l="1"/>
  <c r="K151" i="1" l="1"/>
  <c r="L92" i="1" l="1"/>
  <c r="L71" i="1"/>
  <c r="L55" i="1"/>
  <c r="L152" i="1" l="1"/>
  <c r="L151" i="1"/>
  <c r="L148" i="1"/>
  <c r="L147" i="1"/>
  <c r="L146" i="1"/>
  <c r="L145" i="1"/>
  <c r="L144" i="1"/>
  <c r="L128" i="1"/>
  <c r="L127" i="1"/>
  <c r="K126" i="1"/>
  <c r="L126" i="1" s="1"/>
  <c r="L125" i="1"/>
  <c r="K124" i="1"/>
  <c r="L124" i="1" s="1"/>
  <c r="L123" i="1"/>
  <c r="K122" i="1"/>
  <c r="L122" i="1" s="1"/>
  <c r="L121" i="1"/>
  <c r="K120" i="1"/>
  <c r="L120" i="1" s="1"/>
  <c r="L119" i="1"/>
  <c r="L118" i="1"/>
  <c r="L117" i="1"/>
  <c r="L116" i="1"/>
  <c r="L115" i="1"/>
  <c r="L113" i="1"/>
  <c r="K112" i="1"/>
  <c r="L112" i="1" s="1"/>
  <c r="L111" i="1"/>
  <c r="K110" i="1"/>
  <c r="L110" i="1" s="1"/>
  <c r="L109" i="1"/>
  <c r="K108" i="1"/>
  <c r="L108" i="1" s="1"/>
  <c r="L107" i="1"/>
  <c r="K106" i="1"/>
  <c r="L106" i="1" s="1"/>
  <c r="L105" i="1"/>
  <c r="K104" i="1"/>
  <c r="L104" i="1" s="1"/>
  <c r="L103" i="1"/>
  <c r="L100" i="1"/>
  <c r="L99" i="1"/>
  <c r="L98" i="1"/>
  <c r="L93" i="1"/>
  <c r="L89" i="1"/>
  <c r="L88" i="1"/>
  <c r="L87" i="1"/>
  <c r="L86" i="1"/>
  <c r="L85" i="1"/>
  <c r="L84" i="1"/>
  <c r="L80" i="1"/>
  <c r="L79" i="1"/>
  <c r="L78" i="1"/>
  <c r="L77" i="1"/>
  <c r="L76" i="1"/>
  <c r="L75" i="1"/>
  <c r="L74" i="1"/>
  <c r="L73" i="1"/>
  <c r="L72" i="1"/>
  <c r="L70" i="1"/>
  <c r="L69" i="1"/>
  <c r="L68" i="1"/>
  <c r="L67" i="1"/>
  <c r="L66" i="1"/>
  <c r="L65" i="1" s="1"/>
  <c r="L63" i="1"/>
  <c r="L62" i="1"/>
  <c r="L61" i="1"/>
  <c r="L60" i="1"/>
  <c r="L59" i="1"/>
  <c r="L58" i="1"/>
  <c r="L57" i="1"/>
  <c r="L56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5" i="1"/>
  <c r="L34" i="1"/>
  <c r="L33" i="1"/>
  <c r="L32" i="1"/>
  <c r="L31" i="1"/>
  <c r="L26" i="1"/>
  <c r="L25" i="1"/>
  <c r="L23" i="1"/>
  <c r="L20" i="1"/>
  <c r="L17" i="1"/>
  <c r="L16" i="1"/>
  <c r="L9" i="1"/>
  <c r="L8" i="1" s="1"/>
  <c r="L13" i="1" l="1"/>
  <c r="M8" i="1"/>
  <c r="L150" i="1"/>
  <c r="M150" i="1" s="1"/>
  <c r="M130" i="1"/>
  <c r="L102" i="1"/>
  <c r="M102" i="1" s="1"/>
  <c r="L83" i="1"/>
  <c r="M83" i="1" s="1"/>
  <c r="M65" i="1"/>
  <c r="L22" i="1"/>
  <c r="M22" i="1" s="1"/>
  <c r="L15" i="1"/>
  <c r="M15" i="1" s="1"/>
  <c r="L91" i="1"/>
  <c r="M91" i="1" s="1"/>
  <c r="L19" i="1"/>
  <c r="M19" i="1" s="1"/>
  <c r="L24" i="1"/>
  <c r="L30" i="1"/>
  <c r="M30" i="1" s="1"/>
  <c r="L97" i="1"/>
  <c r="M97" i="1" s="1"/>
  <c r="L143" i="1"/>
  <c r="M143" i="1" s="1"/>
  <c r="L37" i="1"/>
  <c r="M37" i="1" s="1"/>
  <c r="M24" i="1" l="1"/>
  <c r="L28" i="1"/>
  <c r="L95" i="1"/>
  <c r="L153" i="1"/>
  <c r="L155" i="1" l="1"/>
  <c r="L5" i="1" s="1"/>
</calcChain>
</file>

<file path=xl/sharedStrings.xml><?xml version="1.0" encoding="utf-8"?>
<sst xmlns="http://schemas.openxmlformats.org/spreadsheetml/2006/main" count="618" uniqueCount="300">
  <si>
    <t>EQUIPOS, HERRAMIENTAS E INSTALACIONES TEMPORALES  y</t>
  </si>
  <si>
    <t xml:space="preserve">MANEJO DE MATERIALES DEL PROYECTO </t>
  </si>
  <si>
    <t>PROYECTO</t>
  </si>
  <si>
    <t>FASE</t>
  </si>
  <si>
    <t>CODIGO</t>
  </si>
  <si>
    <t>ACTIVIDAD</t>
  </si>
  <si>
    <t>UNID.</t>
  </si>
  <si>
    <t>CANTIDAD</t>
  </si>
  <si>
    <t>FRECUENCIA</t>
  </si>
  <si>
    <t>UNIT.</t>
  </si>
  <si>
    <t>PRECIO</t>
  </si>
  <si>
    <t>MAT.</t>
  </si>
  <si>
    <t>M.O.</t>
  </si>
  <si>
    <t>PRESUPUESTO</t>
  </si>
  <si>
    <t>10-01</t>
  </si>
  <si>
    <t>04-107</t>
  </si>
  <si>
    <t>08-551</t>
  </si>
  <si>
    <t>MES</t>
  </si>
  <si>
    <t>GL</t>
  </si>
  <si>
    <t>04-100</t>
  </si>
  <si>
    <t>EQUIPOS</t>
  </si>
  <si>
    <t xml:space="preserve">INSTALACIONES PROVISIONALES </t>
  </si>
  <si>
    <t>99-100</t>
  </si>
  <si>
    <t>01-150</t>
  </si>
  <si>
    <t>01-054</t>
  </si>
  <si>
    <t>01-055</t>
  </si>
  <si>
    <t>VESTIDORES</t>
  </si>
  <si>
    <t>01-056</t>
  </si>
  <si>
    <t xml:space="preserve">COMEDOR </t>
  </si>
  <si>
    <t>ENERGIA</t>
  </si>
  <si>
    <t>99-101</t>
  </si>
  <si>
    <t>08-260</t>
  </si>
  <si>
    <t>CONSUMO DE ENERGÍA ELÉCTRICA 1</t>
  </si>
  <si>
    <t>AGUA POTABLE</t>
  </si>
  <si>
    <t>01-002</t>
  </si>
  <si>
    <t>08-250</t>
  </si>
  <si>
    <t xml:space="preserve">CONSUMO DE AGUA POTABLE </t>
  </si>
  <si>
    <t>TELEFONOS</t>
  </si>
  <si>
    <t>08-270</t>
  </si>
  <si>
    <t xml:space="preserve">SERVICIOS TELEFONICOS </t>
  </si>
  <si>
    <t>08-271</t>
  </si>
  <si>
    <t xml:space="preserve">TELEFONOS CELULARES </t>
  </si>
  <si>
    <t xml:space="preserve">INSTALACIONES PROVISIONALES Y SERVICIOS BÁSICOS </t>
  </si>
  <si>
    <t>INSUMOS Y SUMINISTROS DE CAMPO</t>
  </si>
  <si>
    <t>04-105</t>
  </si>
  <si>
    <t>09-901</t>
  </si>
  <si>
    <t xml:space="preserve">HIELO </t>
  </si>
  <si>
    <t>COMBUSTIBLE</t>
  </si>
  <si>
    <t>08-902</t>
  </si>
  <si>
    <t>COOLERS</t>
  </si>
  <si>
    <t>C/U</t>
  </si>
  <si>
    <t>08-903</t>
  </si>
  <si>
    <t>BOTIQUÍN</t>
  </si>
  <si>
    <t>08-904</t>
  </si>
  <si>
    <t>JABÓN</t>
  </si>
  <si>
    <t xml:space="preserve">HERRAMIENTAS Y MATERIALES </t>
  </si>
  <si>
    <t>04-101</t>
  </si>
  <si>
    <t>08-502</t>
  </si>
  <si>
    <t xml:space="preserve">CINTA MÉTRICA </t>
  </si>
  <si>
    <t>08-503</t>
  </si>
  <si>
    <t xml:space="preserve">SERRUCHOS </t>
  </si>
  <si>
    <t>08-504</t>
  </si>
  <si>
    <t>HACHAS</t>
  </si>
  <si>
    <t>08-505</t>
  </si>
  <si>
    <t>PLOMADAS</t>
  </si>
  <si>
    <t>08-506</t>
  </si>
  <si>
    <t>HILO</t>
  </si>
  <si>
    <t>08-507</t>
  </si>
  <si>
    <t>PATAS DE CABRA</t>
  </si>
  <si>
    <t>08-508</t>
  </si>
  <si>
    <t>MARTILLO</t>
  </si>
  <si>
    <t>08-511</t>
  </si>
  <si>
    <t xml:space="preserve">NIVELES </t>
  </si>
  <si>
    <t>08-512</t>
  </si>
  <si>
    <t xml:space="preserve">ESCUADRAS </t>
  </si>
  <si>
    <t>08-513</t>
  </si>
  <si>
    <t>MACHETES</t>
  </si>
  <si>
    <t>08-514</t>
  </si>
  <si>
    <t>ALICATES</t>
  </si>
  <si>
    <t>08-515</t>
  </si>
  <si>
    <t>PLOMO PARA COLUMNAS</t>
  </si>
  <si>
    <t>08-516</t>
  </si>
  <si>
    <t>HILO PARA MARCADOR DE TIZA</t>
  </si>
  <si>
    <t>08-517</t>
  </si>
  <si>
    <t>LÁPIZ DE CARPINTERO, CRAYONES, CHART LINE</t>
  </si>
  <si>
    <t>08-518</t>
  </si>
  <si>
    <t>FLOTAS DE MADERA</t>
  </si>
  <si>
    <t>08-519</t>
  </si>
  <si>
    <t xml:space="preserve">PALAUSTRES </t>
  </si>
  <si>
    <t>08-520</t>
  </si>
  <si>
    <t>08-521</t>
  </si>
  <si>
    <t>LLANA</t>
  </si>
  <si>
    <t>08-522</t>
  </si>
  <si>
    <t>ROLLO</t>
  </si>
  <si>
    <t>08-523</t>
  </si>
  <si>
    <t xml:space="preserve">PIQUETAS </t>
  </si>
  <si>
    <t>08-524</t>
  </si>
  <si>
    <t xml:space="preserve">CUBOS DE CAUCHO </t>
  </si>
  <si>
    <t>08-530</t>
  </si>
  <si>
    <t>08-531</t>
  </si>
  <si>
    <t xml:space="preserve">PLÁSTICO DE CONSTRUCCIÓN </t>
  </si>
  <si>
    <t>08-532</t>
  </si>
  <si>
    <t>ALAMBRE DE REFUERZO</t>
  </si>
  <si>
    <t>08-533</t>
  </si>
  <si>
    <t>CLAVOS DE ALAMBRE</t>
  </si>
  <si>
    <t>CAJAS</t>
  </si>
  <si>
    <t>08-534</t>
  </si>
  <si>
    <t xml:space="preserve">CLAVOS DE ACERO </t>
  </si>
  <si>
    <t>08-535</t>
  </si>
  <si>
    <t xml:space="preserve">PALAS Y PICOS </t>
  </si>
  <si>
    <t>08-536</t>
  </si>
  <si>
    <t xml:space="preserve">CARRETILLAS </t>
  </si>
  <si>
    <t xml:space="preserve">EQUIPOS DE SEGURIDAD </t>
  </si>
  <si>
    <t>04-102</t>
  </si>
  <si>
    <t>08-601</t>
  </si>
  <si>
    <t xml:space="preserve">BOTAS DE SEGURIDAD </t>
  </si>
  <si>
    <t>08-602</t>
  </si>
  <si>
    <t xml:space="preserve">BOTAS DE CAUCHO </t>
  </si>
  <si>
    <t>08-603</t>
  </si>
  <si>
    <t xml:space="preserve">GUANTES </t>
  </si>
  <si>
    <t>08-604</t>
  </si>
  <si>
    <t xml:space="preserve">CAPOTES </t>
  </si>
  <si>
    <t>08-605</t>
  </si>
  <si>
    <t xml:space="preserve">CASCOS </t>
  </si>
  <si>
    <t>08-606</t>
  </si>
  <si>
    <t xml:space="preserve">ARNESES DE SEGURIDAD </t>
  </si>
  <si>
    <t>08-607</t>
  </si>
  <si>
    <t>CINTURONES DE SEGURIDAD</t>
  </si>
  <si>
    <t>08-608</t>
  </si>
  <si>
    <t xml:space="preserve">LENTES DE SEGURIDAD </t>
  </si>
  <si>
    <t>08-609</t>
  </si>
  <si>
    <t xml:space="preserve">CHALECOS REFLEXIVOS </t>
  </si>
  <si>
    <t>08-610</t>
  </si>
  <si>
    <t xml:space="preserve">CONOS DE SEGURIDAD </t>
  </si>
  <si>
    <t>08-611</t>
  </si>
  <si>
    <t>MALLAS DE ALERTA (ANARANJADAS)</t>
  </si>
  <si>
    <t>08-614</t>
  </si>
  <si>
    <t>LETREROS DE PRECAUCIÓN</t>
  </si>
  <si>
    <t>08-615</t>
  </si>
  <si>
    <t>CINTAS DE PRECAUCIÓN</t>
  </si>
  <si>
    <t>08-616</t>
  </si>
  <si>
    <t xml:space="preserve">MASCARILLAS </t>
  </si>
  <si>
    <t xml:space="preserve">HERRAMIENTAS Y EQUIPOS ELÉCTRICOS </t>
  </si>
  <si>
    <t>04-103</t>
  </si>
  <si>
    <t>08-701</t>
  </si>
  <si>
    <t>ROTOMARTILLOS</t>
  </si>
  <si>
    <t>08-703</t>
  </si>
  <si>
    <t xml:space="preserve">VIBRADORES </t>
  </si>
  <si>
    <t>08-705</t>
  </si>
  <si>
    <t xml:space="preserve">FLEXIBLES </t>
  </si>
  <si>
    <t>08-706</t>
  </si>
  <si>
    <t xml:space="preserve">EXTENSIONES </t>
  </si>
  <si>
    <t>08-707</t>
  </si>
  <si>
    <t>08-708</t>
  </si>
  <si>
    <t xml:space="preserve">PLANTA ELÉCTRICA </t>
  </si>
  <si>
    <t>08-709</t>
  </si>
  <si>
    <t xml:space="preserve">SIERRAS </t>
  </si>
  <si>
    <t>08-710</t>
  </si>
  <si>
    <t>08-711</t>
  </si>
  <si>
    <t xml:space="preserve">INSTALACIONES SANITARIAS </t>
  </si>
  <si>
    <t>10-02</t>
  </si>
  <si>
    <t>01-058</t>
  </si>
  <si>
    <t>SANITARIOS PORTATILES</t>
  </si>
  <si>
    <t xml:space="preserve">SUMINISTROS PARA EL CAMPO </t>
  </si>
  <si>
    <t xml:space="preserve">MANEJO DE MATERIAL Y ORDENAMIENTO DE PROYECTO </t>
  </si>
  <si>
    <t>04-106</t>
  </si>
  <si>
    <t>08-590</t>
  </si>
  <si>
    <t>VIAJE</t>
  </si>
  <si>
    <t>08-591</t>
  </si>
  <si>
    <t xml:space="preserve">MOVIMIENTO GENERAL RETRO </t>
  </si>
  <si>
    <t>08-592</t>
  </si>
  <si>
    <t xml:space="preserve">MINICARGADOR </t>
  </si>
  <si>
    <t xml:space="preserve">ADMINISTRATIVOS </t>
  </si>
  <si>
    <t>08-050</t>
  </si>
  <si>
    <t>SUPERINTENDENTE (M.O.)</t>
  </si>
  <si>
    <t>08-051</t>
  </si>
  <si>
    <t>SUPERINTENDENTE (PRESTACIONES)</t>
  </si>
  <si>
    <t>08-060</t>
  </si>
  <si>
    <t>RESIDENTE (M.O.)</t>
  </si>
  <si>
    <t>08-061</t>
  </si>
  <si>
    <t>RESIDENTE (PRESTACIONES)</t>
  </si>
  <si>
    <t>08-070</t>
  </si>
  <si>
    <t>INGENIERO ASISTENTE Y COSTOS (M.O.)</t>
  </si>
  <si>
    <t>08-071</t>
  </si>
  <si>
    <t>INGENIERO ASISTENTE Y COSTOS (PRESTACIONES)</t>
  </si>
  <si>
    <t>08-080</t>
  </si>
  <si>
    <t>INGENIERO ARQ. DE ACABADOS (M.O)</t>
  </si>
  <si>
    <t>08-081</t>
  </si>
  <si>
    <t>INGENIERO ARQ. DE ACABADOS (PRESTACIONES)</t>
  </si>
  <si>
    <t>08-090</t>
  </si>
  <si>
    <t>CAPATAZ DE ESTRUCTURA (M.O.)</t>
  </si>
  <si>
    <t>08-091</t>
  </si>
  <si>
    <t>CAPATAZ DE ESTRUCTURA (PRESTACIONES)</t>
  </si>
  <si>
    <t>08-100</t>
  </si>
  <si>
    <t>08-120</t>
  </si>
  <si>
    <t>CAPATAZ DE ALBAÑILERÍA (M.O.)</t>
  </si>
  <si>
    <t>08-121</t>
  </si>
  <si>
    <t>CAPATAZ DE ALBAÑILERÍA (PRESTACIONES)</t>
  </si>
  <si>
    <t>08-130</t>
  </si>
  <si>
    <t>ASISTENTE DE ALBAÑILERÍA (M.O. 2 UNIDADES)</t>
  </si>
  <si>
    <t>08-131</t>
  </si>
  <si>
    <t>ASISTENTE DE ALBAÑILERÍA (PRESTACIONES)</t>
  </si>
  <si>
    <t>08-140</t>
  </si>
  <si>
    <t>ENCARGADO CONTROL DE CALIDAD (M.O.)</t>
  </si>
  <si>
    <t>08-141</t>
  </si>
  <si>
    <t>ENCARGADO CONTROL DE CALIDAD (PRESTACIONES)</t>
  </si>
  <si>
    <t>08-150</t>
  </si>
  <si>
    <t>ALMACENISTA (M.O)</t>
  </si>
  <si>
    <t>08-151</t>
  </si>
  <si>
    <t xml:space="preserve">ALMACENISTA (PRESTACIONES) </t>
  </si>
  <si>
    <t>08-160</t>
  </si>
  <si>
    <t>CONTROL DE TIEMPO (M.O.)</t>
  </si>
  <si>
    <t>08-161</t>
  </si>
  <si>
    <t>CONTROL DE TIEMPO (PRESTACIONES)</t>
  </si>
  <si>
    <t>08-170</t>
  </si>
  <si>
    <t>ENCARGADO DE SEGURIDAD (M.O.)</t>
  </si>
  <si>
    <t>08-171</t>
  </si>
  <si>
    <t>ENCARGADO DE SEGURIDAD (PRESTACIONES)</t>
  </si>
  <si>
    <t>01-101</t>
  </si>
  <si>
    <t>08-360</t>
  </si>
  <si>
    <t xml:space="preserve">AGENCIA DE SEGURIDAD </t>
  </si>
  <si>
    <t>SEGUROS, PERMISOS Y FIANZAS</t>
  </si>
  <si>
    <t>08-320</t>
  </si>
  <si>
    <t>08-330</t>
  </si>
  <si>
    <t>PERMISO DE OCUPACION</t>
  </si>
  <si>
    <t>08-340</t>
  </si>
  <si>
    <t>PERMISO DE CONSTRUCCION</t>
  </si>
  <si>
    <t>08-350</t>
  </si>
  <si>
    <t>FIANZA DE CUMPLIMIENTO</t>
  </si>
  <si>
    <t>FIANZA DE PAGO</t>
  </si>
  <si>
    <t>FIANZA DE ABONO</t>
  </si>
  <si>
    <t>08-351</t>
  </si>
  <si>
    <t>EQUIPOS DE OFICINA DE CAMPO</t>
  </si>
  <si>
    <t>08-380</t>
  </si>
  <si>
    <t>COMPUTADORAS</t>
  </si>
  <si>
    <t>08-400</t>
  </si>
  <si>
    <t>PAPELERIA E INSUMOS</t>
  </si>
  <si>
    <t>08-411</t>
  </si>
  <si>
    <t>NEVERA</t>
  </si>
  <si>
    <t>08-412</t>
  </si>
  <si>
    <t>MICROONDA</t>
  </si>
  <si>
    <t xml:space="preserve">COPIADORA </t>
  </si>
  <si>
    <t xml:space="preserve">IMPREVISTOS </t>
  </si>
  <si>
    <t>08-290</t>
  </si>
  <si>
    <t>08-430</t>
  </si>
  <si>
    <t>08-431</t>
  </si>
  <si>
    <t>VIOLIN</t>
  </si>
  <si>
    <t>SOGA</t>
  </si>
  <si>
    <t>FUMIGACION</t>
  </si>
  <si>
    <t>costo</t>
  </si>
  <si>
    <t>balboas</t>
  </si>
  <si>
    <t>tabla de precio de concreto utilizada para la evaluación</t>
  </si>
  <si>
    <t>costo / m2</t>
  </si>
  <si>
    <t>usos</t>
  </si>
  <si>
    <t>costo final</t>
  </si>
  <si>
    <t>balboas / m2</t>
  </si>
  <si>
    <t xml:space="preserve">fuente </t>
  </si>
  <si>
    <t>Cochez y cia</t>
  </si>
  <si>
    <t>costo lbs</t>
  </si>
  <si>
    <t>cotización de pueras Hospitalarias</t>
  </si>
  <si>
    <t>COCHEZ Y CIA</t>
  </si>
  <si>
    <t>ACCESORIOS PLOMERIA</t>
  </si>
  <si>
    <t>inodoro blanco - hopsa</t>
  </si>
  <si>
    <t>inodoro para discapcitado</t>
  </si>
  <si>
    <t>accesorios</t>
  </si>
  <si>
    <t>lavamano de pedestal - hopsa</t>
  </si>
  <si>
    <t xml:space="preserve">regadera - cochez </t>
  </si>
  <si>
    <t>barra de discapacidad</t>
  </si>
  <si>
    <t>Puerta de ducha</t>
  </si>
  <si>
    <t xml:space="preserve">  sumidero</t>
  </si>
  <si>
    <t>cochez</t>
  </si>
  <si>
    <t>cochez llave de ducha</t>
  </si>
  <si>
    <t>Jabonera cochez</t>
  </si>
  <si>
    <t>Techo - estructural</t>
  </si>
  <si>
    <t>termopanel cochez</t>
  </si>
  <si>
    <t>cotizacion Zin y carriolas . 25 ml</t>
  </si>
  <si>
    <t>EQUIPO DE GRUA RODANTE</t>
  </si>
  <si>
    <t>COSTO INDIRECTO</t>
  </si>
  <si>
    <t>alquiler /mes</t>
  </si>
  <si>
    <t>mes</t>
  </si>
  <si>
    <t>No aplica , fueron incluidos en el desglose de precio , y se tiene que sustentar</t>
  </si>
  <si>
    <t>unidad</t>
  </si>
  <si>
    <t>HOSPITAL COVID - 19</t>
  </si>
  <si>
    <t>REFLACTORES</t>
  </si>
  <si>
    <t>GRAN TOTAL INDIRECTOS</t>
  </si>
  <si>
    <t xml:space="preserve"> </t>
  </si>
  <si>
    <t>BUSES PARA TRASLADO  DE TRABAJADORES</t>
  </si>
  <si>
    <t>VIAJES</t>
  </si>
  <si>
    <t xml:space="preserve">EQUIPO </t>
  </si>
  <si>
    <t>VIATICOS DE EMPLEADOS</t>
  </si>
  <si>
    <t>AGRIMENSURA (AGRIMENSOR + 3 CADENEROS)</t>
  </si>
  <si>
    <t>PAGO UNICO DEL MITRADEL</t>
  </si>
  <si>
    <t>1</t>
  </si>
  <si>
    <t>SOBRE SUELDOS POR HORAS EXTRAORDINARIAS</t>
  </si>
  <si>
    <t>&lt;</t>
  </si>
  <si>
    <t>MOVIMIENTO GENERAL DE CAMIONES PARA LIMPIEZA</t>
  </si>
  <si>
    <t>SEGURIDAD LABORAL Y SALUD OCUPACIONAL</t>
  </si>
  <si>
    <t>CAJA MENUDA</t>
  </si>
  <si>
    <t>APOYO POLICIAL</t>
  </si>
  <si>
    <t>ADMINISTRACION Y PRELIMINARES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</si>
</sst>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00"/>
    <numFmt numFmtId="166" formatCode="&quot; &quot;#,##0.00&quot; &quot;;&quot; (&quot;#,##0.00&quot;)&quot;;&quot; -&quot;00&quot; &quot;;&quot; &quot;@&quot; &quot;"/>
  </numFmts>
  <fonts count="3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9"/>
      <color rgb="FF000000"/>
      <name val="Calibri"/>
      <family val="2"/>
    </font>
    <font>
      <sz val="12"/>
      <color rgb="FF00206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000000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5D9F1"/>
      </patternFill>
    </fill>
    <fill>
      <patternFill patternType="solid">
        <fgColor theme="0"/>
        <bgColor rgb="FFC5D9F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8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7" fillId="0" borderId="0" applyNumberFormat="0" applyBorder="0" applyProtection="0"/>
    <xf numFmtId="0" fontId="7" fillId="0" borderId="0" applyNumberFormat="0" applyBorder="0" applyProtection="0"/>
    <xf numFmtId="164" fontId="30" fillId="0" borderId="0" applyFont="0" applyFill="0" applyBorder="0" applyAlignment="0" applyProtection="0"/>
    <xf numFmtId="0" fontId="31" fillId="0" borderId="0"/>
    <xf numFmtId="0" fontId="3" fillId="0" borderId="0"/>
    <xf numFmtId="0" fontId="3" fillId="0" borderId="0"/>
  </cellStyleXfs>
  <cellXfs count="209">
    <xf numFmtId="0" fontId="0" fillId="0" borderId="0" xfId="0"/>
    <xf numFmtId="0" fontId="9" fillId="0" borderId="0" xfId="0" applyFont="1" applyAlignment="1">
      <alignment vertical="center"/>
    </xf>
    <xf numFmtId="49" fontId="4" fillId="0" borderId="1" xfId="1" applyNumberFormat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4" fontId="4" fillId="0" borderId="1" xfId="1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vertical="center"/>
    </xf>
    <xf numFmtId="49" fontId="4" fillId="3" borderId="1" xfId="1" applyNumberFormat="1" applyFont="1" applyFill="1" applyBorder="1" applyAlignment="1" applyProtection="1">
      <alignment horizontal="center" vertical="center"/>
    </xf>
    <xf numFmtId="4" fontId="9" fillId="3" borderId="1" xfId="1" applyNumberFormat="1" applyFont="1" applyFill="1" applyBorder="1" applyAlignment="1" applyProtection="1">
      <alignment vertical="center"/>
    </xf>
    <xf numFmtId="4" fontId="4" fillId="3" borderId="1" xfId="1" applyNumberFormat="1" applyFont="1" applyFill="1" applyBorder="1" applyAlignment="1" applyProtection="1">
      <alignment horizontal="center" vertical="center"/>
    </xf>
    <xf numFmtId="4" fontId="11" fillId="3" borderId="1" xfId="1" applyNumberFormat="1" applyFont="1" applyFill="1" applyBorder="1" applyAlignment="1" applyProtection="1">
      <alignment vertical="center"/>
    </xf>
    <xf numFmtId="49" fontId="12" fillId="4" borderId="1" xfId="1" applyNumberFormat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center" wrapText="1"/>
    </xf>
    <xf numFmtId="0" fontId="13" fillId="0" borderId="1" xfId="0" applyFont="1" applyBorder="1"/>
    <xf numFmtId="49" fontId="13" fillId="0" borderId="1" xfId="1" applyNumberFormat="1" applyFont="1" applyFill="1" applyBorder="1" applyAlignment="1" applyProtection="1">
      <alignment horizontal="center" vertical="center"/>
    </xf>
    <xf numFmtId="4" fontId="13" fillId="0" borderId="1" xfId="1" applyNumberFormat="1" applyFont="1" applyFill="1" applyBorder="1" applyAlignment="1" applyProtection="1">
      <alignment horizontal="center" vertical="center"/>
    </xf>
    <xf numFmtId="4" fontId="13" fillId="0" borderId="1" xfId="0" applyNumberFormat="1" applyFont="1" applyBorder="1"/>
    <xf numFmtId="49" fontId="13" fillId="0" borderId="1" xfId="0" applyNumberFormat="1" applyFont="1" applyBorder="1" applyAlignment="1">
      <alignment horizontal="center"/>
    </xf>
    <xf numFmtId="4" fontId="13" fillId="0" borderId="1" xfId="0" applyNumberFormat="1" applyFont="1" applyBorder="1" applyAlignment="1">
      <alignment horizontal="center"/>
    </xf>
    <xf numFmtId="4" fontId="15" fillId="0" borderId="1" xfId="1" applyNumberFormat="1" applyFont="1" applyFill="1" applyBorder="1" applyAlignment="1" applyProtection="1">
      <alignment vertical="center"/>
    </xf>
    <xf numFmtId="4" fontId="14" fillId="0" borderId="1" xfId="1" applyNumberFormat="1" applyFont="1" applyFill="1" applyBorder="1" applyAlignment="1" applyProtection="1">
      <alignment vertical="center"/>
    </xf>
    <xf numFmtId="49" fontId="16" fillId="3" borderId="1" xfId="1" applyNumberFormat="1" applyFont="1" applyFill="1" applyBorder="1" applyAlignment="1" applyProtection="1">
      <alignment horizontal="center" vertical="center"/>
    </xf>
    <xf numFmtId="49" fontId="5" fillId="3" borderId="1" xfId="1" applyNumberFormat="1" applyFont="1" applyFill="1" applyBorder="1" applyAlignment="1" applyProtection="1">
      <alignment horizontal="center" vertical="center"/>
    </xf>
    <xf numFmtId="4" fontId="5" fillId="3" borderId="1" xfId="1" applyNumberFormat="1" applyFont="1" applyFill="1" applyBorder="1" applyAlignment="1" applyProtection="1">
      <alignment horizontal="center" vertical="center"/>
    </xf>
    <xf numFmtId="4" fontId="5" fillId="3" borderId="1" xfId="1" applyNumberFormat="1" applyFont="1" applyFill="1" applyBorder="1" applyAlignment="1" applyProtection="1">
      <alignment vertical="center"/>
    </xf>
    <xf numFmtId="49" fontId="12" fillId="6" borderId="1" xfId="1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9" fillId="0" borderId="1" xfId="0" applyFont="1" applyBorder="1"/>
    <xf numFmtId="4" fontId="17" fillId="0" borderId="1" xfId="1" applyNumberFormat="1" applyFont="1" applyFill="1" applyBorder="1" applyAlignment="1" applyProtection="1">
      <alignment vertical="center"/>
    </xf>
    <xf numFmtId="49" fontId="18" fillId="4" borderId="1" xfId="1" applyNumberFormat="1" applyFont="1" applyFill="1" applyBorder="1" applyAlignment="1" applyProtection="1">
      <alignment horizontal="center" vertical="center"/>
    </xf>
    <xf numFmtId="4" fontId="19" fillId="4" borderId="1" xfId="1" applyNumberFormat="1" applyFont="1" applyFill="1" applyBorder="1" applyAlignment="1" applyProtection="1">
      <alignment horizontal="left" vertical="center"/>
    </xf>
    <xf numFmtId="4" fontId="18" fillId="4" borderId="1" xfId="1" applyNumberFormat="1" applyFont="1" applyFill="1" applyBorder="1" applyAlignment="1" applyProtection="1">
      <alignment horizontal="center" vertical="center"/>
    </xf>
    <xf numFmtId="4" fontId="18" fillId="4" borderId="1" xfId="1" applyNumberFormat="1" applyFont="1" applyFill="1" applyBorder="1" applyAlignment="1" applyProtection="1">
      <alignment vertical="center"/>
    </xf>
    <xf numFmtId="4" fontId="19" fillId="4" borderId="1" xfId="1" applyNumberFormat="1" applyFont="1" applyFill="1" applyBorder="1" applyAlignment="1" applyProtection="1">
      <alignment vertical="center"/>
    </xf>
    <xf numFmtId="0" fontId="6" fillId="4" borderId="0" xfId="0" applyFont="1" applyFill="1" applyAlignment="1">
      <alignment vertical="center"/>
    </xf>
    <xf numFmtId="0" fontId="20" fillId="7" borderId="1" xfId="0" applyFont="1" applyFill="1" applyBorder="1" applyAlignment="1">
      <alignment horizontal="left" vertical="center" indent="3"/>
    </xf>
    <xf numFmtId="49" fontId="21" fillId="7" borderId="1" xfId="0" applyNumberFormat="1" applyFont="1" applyFill="1" applyBorder="1" applyAlignment="1">
      <alignment horizontal="center" vertical="center"/>
    </xf>
    <xf numFmtId="4" fontId="21" fillId="7" borderId="1" xfId="0" applyNumberFormat="1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vertical="center"/>
    </xf>
    <xf numFmtId="4" fontId="21" fillId="7" borderId="1" xfId="0" applyNumberFormat="1" applyFont="1" applyFill="1" applyBorder="1" applyAlignment="1">
      <alignment vertical="center"/>
    </xf>
    <xf numFmtId="4" fontId="20" fillId="7" borderId="1" xfId="0" applyNumberFormat="1" applyFont="1" applyFill="1" applyBorder="1" applyAlignment="1">
      <alignment vertical="center"/>
    </xf>
    <xf numFmtId="0" fontId="16" fillId="4" borderId="0" xfId="0" applyFont="1" applyFill="1" applyAlignment="1">
      <alignment vertical="center"/>
    </xf>
    <xf numFmtId="0" fontId="6" fillId="4" borderId="0" xfId="0" applyFont="1" applyFill="1" applyBorder="1" applyAlignment="1">
      <alignment vertical="center"/>
    </xf>
    <xf numFmtId="49" fontId="6" fillId="3" borderId="1" xfId="1" applyNumberFormat="1" applyFont="1" applyFill="1" applyBorder="1" applyAlignment="1" applyProtection="1">
      <alignment horizontal="center" vertical="center"/>
    </xf>
    <xf numFmtId="4" fontId="16" fillId="3" borderId="1" xfId="1" applyNumberFormat="1" applyFont="1" applyFill="1" applyBorder="1" applyAlignment="1" applyProtection="1">
      <alignment vertical="center"/>
    </xf>
    <xf numFmtId="4" fontId="6" fillId="3" borderId="1" xfId="1" applyNumberFormat="1" applyFont="1" applyFill="1" applyBorder="1" applyAlignment="1" applyProtection="1">
      <alignment horizontal="center" vertical="center"/>
    </xf>
    <xf numFmtId="4" fontId="6" fillId="3" borderId="1" xfId="1" applyNumberFormat="1" applyFont="1" applyFill="1" applyBorder="1" applyAlignment="1" applyProtection="1">
      <alignment vertical="center"/>
    </xf>
    <xf numFmtId="0" fontId="13" fillId="6" borderId="1" xfId="2" applyFont="1" applyFill="1" applyBorder="1" applyAlignment="1" applyProtection="1">
      <alignment horizontal="center" vertical="center" wrapText="1"/>
    </xf>
    <xf numFmtId="4" fontId="12" fillId="4" borderId="1" xfId="1" applyNumberFormat="1" applyFont="1" applyFill="1" applyBorder="1" applyAlignment="1" applyProtection="1">
      <alignment horizontal="left" vertical="center"/>
    </xf>
    <xf numFmtId="4" fontId="12" fillId="4" borderId="1" xfId="1" applyNumberFormat="1" applyFont="1" applyFill="1" applyBorder="1" applyAlignment="1" applyProtection="1">
      <alignment vertical="center"/>
    </xf>
    <xf numFmtId="4" fontId="12" fillId="4" borderId="1" xfId="1" applyNumberFormat="1" applyFont="1" applyFill="1" applyBorder="1" applyAlignment="1" applyProtection="1">
      <alignment horizontal="center" vertical="center"/>
    </xf>
    <xf numFmtId="0" fontId="16" fillId="4" borderId="0" xfId="0" applyFont="1" applyFill="1" applyBorder="1" applyAlignment="1">
      <alignment vertical="center"/>
    </xf>
    <xf numFmtId="49" fontId="12" fillId="6" borderId="1" xfId="1" applyNumberFormat="1" applyFont="1" applyFill="1" applyBorder="1" applyAlignment="1" applyProtection="1">
      <alignment horizontal="center" vertical="center"/>
    </xf>
    <xf numFmtId="4" fontId="12" fillId="0" borderId="1" xfId="1" applyNumberFormat="1" applyFont="1" applyFill="1" applyBorder="1" applyAlignment="1" applyProtection="1">
      <alignment horizontal="center" vertical="center"/>
    </xf>
    <xf numFmtId="4" fontId="12" fillId="0" borderId="1" xfId="1" applyNumberFormat="1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6" fillId="5" borderId="1" xfId="1" applyFont="1" applyFill="1" applyBorder="1" applyAlignment="1" applyProtection="1">
      <alignment vertical="center"/>
    </xf>
    <xf numFmtId="4" fontId="16" fillId="3" borderId="1" xfId="1" applyNumberFormat="1" applyFont="1" applyFill="1" applyBorder="1" applyAlignment="1" applyProtection="1">
      <alignment horizontal="center" vertical="center"/>
    </xf>
    <xf numFmtId="2" fontId="12" fillId="0" borderId="1" xfId="1" applyNumberFormat="1" applyFont="1" applyFill="1" applyBorder="1" applyAlignment="1" applyProtection="1">
      <alignment horizontal="center" vertical="center"/>
    </xf>
    <xf numFmtId="49" fontId="12" fillId="4" borderId="1" xfId="1" applyNumberFormat="1" applyFont="1" applyFill="1" applyBorder="1" applyAlignment="1" applyProtection="1">
      <alignment horizontal="center" vertical="center" wrapText="1"/>
    </xf>
    <xf numFmtId="4" fontId="12" fillId="0" borderId="1" xfId="1" applyNumberFormat="1" applyFont="1" applyFill="1" applyBorder="1" applyAlignment="1" applyProtection="1">
      <alignment horizontal="left" vertical="center"/>
    </xf>
    <xf numFmtId="49" fontId="12" fillId="0" borderId="1" xfId="1" applyNumberFormat="1" applyFont="1" applyFill="1" applyBorder="1" applyAlignment="1" applyProtection="1">
      <alignment horizontal="center" vertical="center"/>
    </xf>
    <xf numFmtId="2" fontId="16" fillId="3" borderId="1" xfId="1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" fontId="13" fillId="0" borderId="1" xfId="1" applyNumberFormat="1" applyFont="1" applyFill="1" applyBorder="1" applyAlignment="1" applyProtection="1">
      <alignment vertical="center"/>
    </xf>
    <xf numFmtId="4" fontId="14" fillId="4" borderId="1" xfId="1" applyNumberFormat="1" applyFont="1" applyFill="1" applyBorder="1" applyAlignment="1" applyProtection="1">
      <alignment vertical="center"/>
    </xf>
    <xf numFmtId="49" fontId="12" fillId="8" borderId="1" xfId="1" applyNumberFormat="1" applyFont="1" applyFill="1" applyBorder="1" applyAlignment="1" applyProtection="1">
      <alignment horizontal="center" vertical="center"/>
    </xf>
    <xf numFmtId="0" fontId="14" fillId="4" borderId="1" xfId="1" applyFont="1" applyFill="1" applyBorder="1" applyAlignment="1" applyProtection="1">
      <alignment horizontal="left" vertical="center"/>
    </xf>
    <xf numFmtId="49" fontId="15" fillId="4" borderId="1" xfId="1" applyNumberFormat="1" applyFont="1" applyFill="1" applyBorder="1" applyAlignment="1" applyProtection="1">
      <alignment horizontal="center" vertical="center"/>
    </xf>
    <xf numFmtId="4" fontId="15" fillId="4" borderId="1" xfId="1" applyNumberFormat="1" applyFont="1" applyFill="1" applyBorder="1" applyAlignment="1" applyProtection="1">
      <alignment horizontal="center" vertical="center"/>
    </xf>
    <xf numFmtId="4" fontId="15" fillId="4" borderId="1" xfId="1" applyNumberFormat="1" applyFont="1" applyFill="1" applyBorder="1" applyAlignment="1" applyProtection="1">
      <alignment vertical="center"/>
    </xf>
    <xf numFmtId="4" fontId="13" fillId="4" borderId="1" xfId="1" applyNumberFormat="1" applyFont="1" applyFill="1" applyBorder="1" applyAlignment="1" applyProtection="1">
      <alignment vertical="center"/>
    </xf>
    <xf numFmtId="0" fontId="9" fillId="4" borderId="0" xfId="0" applyFont="1" applyFill="1" applyAlignment="1">
      <alignment vertical="center"/>
    </xf>
    <xf numFmtId="4" fontId="9" fillId="5" borderId="1" xfId="1" applyNumberFormat="1" applyFont="1" applyFill="1" applyBorder="1" applyAlignment="1" applyProtection="1">
      <alignment vertical="center"/>
    </xf>
    <xf numFmtId="0" fontId="12" fillId="4" borderId="1" xfId="1" applyFont="1" applyFill="1" applyBorder="1" applyAlignment="1" applyProtection="1">
      <alignment horizontal="left" vertical="center"/>
    </xf>
    <xf numFmtId="2" fontId="12" fillId="4" borderId="1" xfId="1" applyNumberFormat="1" applyFont="1" applyFill="1" applyBorder="1" applyAlignment="1" applyProtection="1">
      <alignment horizontal="right" vertical="center"/>
    </xf>
    <xf numFmtId="4" fontId="12" fillId="8" borderId="1" xfId="1" applyNumberFormat="1" applyFont="1" applyFill="1" applyBorder="1" applyAlignment="1" applyProtection="1">
      <alignment vertical="center"/>
    </xf>
    <xf numFmtId="0" fontId="9" fillId="4" borderId="1" xfId="0" applyFont="1" applyFill="1" applyBorder="1" applyAlignment="1">
      <alignment vertical="center"/>
    </xf>
    <xf numFmtId="49" fontId="13" fillId="4" borderId="1" xfId="1" applyNumberFormat="1" applyFont="1" applyFill="1" applyBorder="1" applyAlignment="1" applyProtection="1">
      <alignment horizontal="center" vertical="center"/>
    </xf>
    <xf numFmtId="4" fontId="13" fillId="4" borderId="1" xfId="1" applyNumberFormat="1" applyFont="1" applyFill="1" applyBorder="1" applyAlignment="1" applyProtection="1">
      <alignment horizontal="center" vertical="center"/>
    </xf>
    <xf numFmtId="165" fontId="13" fillId="4" borderId="1" xfId="1" applyNumberFormat="1" applyFont="1" applyFill="1" applyBorder="1" applyAlignment="1" applyProtection="1">
      <alignment horizontal="right" vertical="center"/>
    </xf>
    <xf numFmtId="49" fontId="9" fillId="3" borderId="1" xfId="1" applyNumberFormat="1" applyFont="1" applyFill="1" applyBorder="1" applyAlignment="1" applyProtection="1">
      <alignment horizontal="center" vertical="center"/>
    </xf>
    <xf numFmtId="4" fontId="9" fillId="3" borderId="1" xfId="1" applyNumberFormat="1" applyFont="1" applyFill="1" applyBorder="1" applyAlignment="1" applyProtection="1">
      <alignment horizontal="center" vertical="center"/>
    </xf>
    <xf numFmtId="165" fontId="9" fillId="3" borderId="1" xfId="1" applyNumberFormat="1" applyFont="1" applyFill="1" applyBorder="1" applyAlignment="1" applyProtection="1">
      <alignment horizontal="right" vertical="center"/>
    </xf>
    <xf numFmtId="0" fontId="13" fillId="4" borderId="1" xfId="0" applyFont="1" applyFill="1" applyBorder="1" applyAlignment="1">
      <alignment vertical="center"/>
    </xf>
    <xf numFmtId="4" fontId="13" fillId="4" borderId="1" xfId="1" applyNumberFormat="1" applyFont="1" applyFill="1" applyBorder="1" applyAlignment="1" applyProtection="1">
      <alignment horizontal="left" vertical="center"/>
    </xf>
    <xf numFmtId="2" fontId="12" fillId="4" borderId="1" xfId="1" applyNumberFormat="1" applyFont="1" applyFill="1" applyBorder="1" applyAlignment="1" applyProtection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65" fontId="13" fillId="0" borderId="1" xfId="1" applyNumberFormat="1" applyFont="1" applyFill="1" applyBorder="1" applyAlignment="1" applyProtection="1">
      <alignment horizontal="right" vertical="center"/>
    </xf>
    <xf numFmtId="4" fontId="13" fillId="0" borderId="1" xfId="1" applyNumberFormat="1" applyFont="1" applyFill="1" applyBorder="1" applyAlignment="1" applyProtection="1">
      <alignment horizontal="left" vertical="center"/>
    </xf>
    <xf numFmtId="4" fontId="13" fillId="0" borderId="1" xfId="0" applyNumberFormat="1" applyFont="1" applyBorder="1" applyAlignment="1">
      <alignment horizontal="center" vertical="center"/>
    </xf>
    <xf numFmtId="2" fontId="12" fillId="9" borderId="1" xfId="1" applyNumberFormat="1" applyFont="1" applyFill="1" applyBorder="1" applyAlignment="1" applyProtection="1">
      <alignment horizontal="center" vertical="center"/>
    </xf>
    <xf numFmtId="4" fontId="22" fillId="4" borderId="1" xfId="1" applyNumberFormat="1" applyFont="1" applyFill="1" applyBorder="1" applyAlignment="1" applyProtection="1">
      <alignment horizontal="left" vertical="center"/>
    </xf>
    <xf numFmtId="49" fontId="23" fillId="4" borderId="1" xfId="1" applyNumberFormat="1" applyFont="1" applyFill="1" applyBorder="1" applyAlignment="1" applyProtection="1">
      <alignment horizontal="center" vertical="center"/>
    </xf>
    <xf numFmtId="4" fontId="23" fillId="4" borderId="1" xfId="1" applyNumberFormat="1" applyFont="1" applyFill="1" applyBorder="1" applyAlignment="1" applyProtection="1">
      <alignment horizontal="center" vertical="center"/>
    </xf>
    <xf numFmtId="2" fontId="23" fillId="4" borderId="1" xfId="1" applyNumberFormat="1" applyFont="1" applyFill="1" applyBorder="1" applyAlignment="1" applyProtection="1">
      <alignment horizontal="center" vertical="center"/>
    </xf>
    <xf numFmtId="4" fontId="23" fillId="4" borderId="1" xfId="1" applyNumberFormat="1" applyFont="1" applyFill="1" applyBorder="1" applyAlignment="1" applyProtection="1">
      <alignment vertical="center"/>
    </xf>
    <xf numFmtId="4" fontId="24" fillId="4" borderId="1" xfId="1" applyNumberFormat="1" applyFont="1" applyFill="1" applyBorder="1" applyAlignment="1" applyProtection="1">
      <alignment vertical="center"/>
    </xf>
    <xf numFmtId="49" fontId="25" fillId="3" borderId="1" xfId="1" applyNumberFormat="1" applyFont="1" applyFill="1" applyBorder="1" applyAlignment="1" applyProtection="1">
      <alignment horizontal="center" vertical="center"/>
    </xf>
    <xf numFmtId="4" fontId="25" fillId="3" borderId="1" xfId="1" applyNumberFormat="1" applyFont="1" applyFill="1" applyBorder="1" applyAlignment="1" applyProtection="1">
      <alignment horizontal="center" vertical="center"/>
    </xf>
    <xf numFmtId="2" fontId="25" fillId="3" borderId="1" xfId="1" applyNumberFormat="1" applyFont="1" applyFill="1" applyBorder="1" applyAlignment="1" applyProtection="1">
      <alignment horizontal="center" vertical="center"/>
    </xf>
    <xf numFmtId="4" fontId="25" fillId="3" borderId="1" xfId="1" applyNumberFormat="1" applyFont="1" applyFill="1" applyBorder="1" applyAlignment="1" applyProtection="1">
      <alignment vertical="center"/>
    </xf>
    <xf numFmtId="0" fontId="9" fillId="4" borderId="0" xfId="0" applyFont="1" applyFill="1" applyBorder="1" applyAlignment="1">
      <alignment vertical="center"/>
    </xf>
    <xf numFmtId="0" fontId="13" fillId="4" borderId="1" xfId="2" applyFont="1" applyFill="1" applyBorder="1" applyAlignment="1" applyProtection="1">
      <alignment horizontal="center" vertical="center" wrapText="1"/>
    </xf>
    <xf numFmtId="4" fontId="14" fillId="4" borderId="1" xfId="1" applyNumberFormat="1" applyFont="1" applyFill="1" applyBorder="1" applyAlignment="1" applyProtection="1">
      <alignment horizontal="left" vertical="center"/>
    </xf>
    <xf numFmtId="0" fontId="9" fillId="3" borderId="1" xfId="0" applyFont="1" applyFill="1" applyBorder="1" applyAlignment="1">
      <alignment vertical="center"/>
    </xf>
    <xf numFmtId="0" fontId="12" fillId="0" borderId="1" xfId="1" applyFont="1" applyFill="1" applyBorder="1" applyAlignment="1">
      <alignment horizontal="left"/>
    </xf>
    <xf numFmtId="4" fontId="13" fillId="0" borderId="1" xfId="1" applyNumberFormat="1" applyFont="1" applyFill="1" applyBorder="1" applyAlignment="1" applyProtection="1">
      <alignment horizontal="right" vertical="center"/>
    </xf>
    <xf numFmtId="0" fontId="12" fillId="4" borderId="1" xfId="2" applyFont="1" applyFill="1" applyBorder="1" applyAlignment="1" applyProtection="1">
      <alignment horizontal="center" vertical="center" wrapText="1"/>
    </xf>
    <xf numFmtId="2" fontId="13" fillId="0" borderId="1" xfId="1" applyNumberFormat="1" applyFont="1" applyFill="1" applyBorder="1" applyAlignment="1" applyProtection="1">
      <alignment horizontal="right" vertical="center"/>
    </xf>
    <xf numFmtId="0" fontId="16" fillId="3" borderId="1" xfId="1" applyFont="1" applyFill="1" applyBorder="1" applyAlignment="1" applyProtection="1">
      <alignment vertical="center"/>
    </xf>
    <xf numFmtId="2" fontId="9" fillId="3" borderId="1" xfId="1" applyNumberFormat="1" applyFont="1" applyFill="1" applyBorder="1" applyAlignment="1" applyProtection="1">
      <alignment horizontal="right" vertical="center"/>
    </xf>
    <xf numFmtId="0" fontId="13" fillId="0" borderId="1" xfId="1" applyFont="1" applyFill="1" applyBorder="1" applyAlignment="1" applyProtection="1">
      <alignment horizontal="left" vertical="center"/>
    </xf>
    <xf numFmtId="4" fontId="9" fillId="0" borderId="0" xfId="0" applyNumberFormat="1" applyFont="1" applyAlignment="1">
      <alignment vertical="center"/>
    </xf>
    <xf numFmtId="0" fontId="26" fillId="0" borderId="1" xfId="0" applyFont="1" applyBorder="1"/>
    <xf numFmtId="166" fontId="13" fillId="0" borderId="1" xfId="1" applyNumberFormat="1" applyFont="1" applyFill="1" applyBorder="1" applyAlignment="1" applyProtection="1">
      <alignment horizontal="right" vertical="center"/>
    </xf>
    <xf numFmtId="4" fontId="12" fillId="0" borderId="1" xfId="0" applyNumberFormat="1" applyFont="1" applyBorder="1" applyAlignment="1">
      <alignment vertical="center"/>
    </xf>
    <xf numFmtId="49" fontId="13" fillId="0" borderId="1" xfId="0" applyNumberFormat="1" applyFont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49" fontId="23" fillId="0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4" fontId="23" fillId="0" borderId="1" xfId="0" applyNumberFormat="1" applyFont="1" applyFill="1" applyBorder="1" applyAlignment="1">
      <alignment vertical="center"/>
    </xf>
    <xf numFmtId="4" fontId="24" fillId="0" borderId="1" xfId="0" applyNumberFormat="1" applyFont="1" applyFill="1" applyBorder="1" applyAlignment="1">
      <alignment vertical="center"/>
    </xf>
    <xf numFmtId="49" fontId="25" fillId="3" borderId="1" xfId="0" applyNumberFormat="1" applyFont="1" applyFill="1" applyBorder="1" applyAlignment="1">
      <alignment horizontal="center" vertical="center"/>
    </xf>
    <xf numFmtId="4" fontId="25" fillId="3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vertical="center"/>
    </xf>
    <xf numFmtId="4" fontId="25" fillId="3" borderId="1" xfId="0" applyNumberFormat="1" applyFont="1" applyFill="1" applyBorder="1" applyAlignment="1">
      <alignment vertical="center"/>
    </xf>
    <xf numFmtId="4" fontId="13" fillId="0" borderId="1" xfId="0" applyNumberFormat="1" applyFont="1" applyBorder="1" applyAlignment="1">
      <alignment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49" fontId="27" fillId="0" borderId="1" xfId="0" applyNumberFormat="1" applyFont="1" applyFill="1" applyBorder="1" applyAlignment="1">
      <alignment horizontal="center" vertical="center"/>
    </xf>
    <xf numFmtId="4" fontId="27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/>
    </xf>
    <xf numFmtId="4" fontId="27" fillId="0" borderId="1" xfId="0" applyNumberFormat="1" applyFont="1" applyFill="1" applyBorder="1" applyAlignment="1">
      <alignment vertical="center"/>
    </xf>
    <xf numFmtId="4" fontId="20" fillId="0" borderId="1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left" vertical="center" indent="8"/>
    </xf>
    <xf numFmtId="49" fontId="28" fillId="2" borderId="1" xfId="0" applyNumberFormat="1" applyFont="1" applyFill="1" applyBorder="1" applyAlignment="1">
      <alignment horizontal="center" vertical="center"/>
    </xf>
    <xf numFmtId="4" fontId="28" fillId="2" borderId="1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vertical="center"/>
    </xf>
    <xf numFmtId="4" fontId="28" fillId="2" borderId="1" xfId="0" applyNumberFormat="1" applyFont="1" applyFill="1" applyBorder="1" applyAlignment="1">
      <alignment vertical="center"/>
    </xf>
    <xf numFmtId="49" fontId="29" fillId="4" borderId="0" xfId="0" applyNumberFormat="1" applyFont="1" applyFill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9" fontId="4" fillId="2" borderId="1" xfId="1" applyNumberFormat="1" applyFont="1" applyFill="1" applyBorder="1" applyAlignment="1" applyProtection="1">
      <alignment horizontal="center" vertical="center"/>
    </xf>
    <xf numFmtId="49" fontId="33" fillId="3" borderId="1" xfId="1" applyNumberFormat="1" applyFont="1" applyFill="1" applyBorder="1" applyAlignment="1" applyProtection="1">
      <alignment horizontal="center" vertical="center"/>
    </xf>
    <xf numFmtId="49" fontId="2" fillId="3" borderId="1" xfId="1" applyNumberFormat="1" applyFont="1" applyFill="1" applyBorder="1" applyAlignment="1" applyProtection="1">
      <alignment horizontal="center" vertical="center"/>
    </xf>
    <xf numFmtId="49" fontId="32" fillId="0" borderId="1" xfId="1" applyNumberFormat="1" applyFont="1" applyFill="1" applyBorder="1" applyAlignment="1" applyProtection="1">
      <alignment horizontal="center" vertical="center"/>
    </xf>
    <xf numFmtId="49" fontId="34" fillId="0" borderId="1" xfId="1" applyNumberFormat="1" applyFont="1" applyFill="1" applyBorder="1" applyAlignment="1" applyProtection="1">
      <alignment horizontal="center" vertical="center"/>
    </xf>
    <xf numFmtId="49" fontId="34" fillId="4" borderId="1" xfId="1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vertical="center"/>
    </xf>
    <xf numFmtId="4" fontId="13" fillId="0" borderId="1" xfId="0" applyNumberFormat="1" applyFont="1" applyFill="1" applyBorder="1"/>
    <xf numFmtId="0" fontId="26" fillId="0" borderId="1" xfId="0" applyFont="1" applyFill="1" applyBorder="1"/>
    <xf numFmtId="0" fontId="26" fillId="0" borderId="1" xfId="0" applyFont="1" applyFill="1" applyBorder="1" applyAlignment="1">
      <alignment wrapText="1"/>
    </xf>
    <xf numFmtId="4" fontId="32" fillId="0" borderId="1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5" fillId="0" borderId="0" xfId="0" applyFont="1"/>
    <xf numFmtId="0" fontId="0" fillId="0" borderId="0" xfId="0" applyAlignment="1"/>
    <xf numFmtId="4" fontId="17" fillId="0" borderId="1" xfId="0" applyNumberFormat="1" applyFont="1" applyBorder="1"/>
    <xf numFmtId="4" fontId="17" fillId="4" borderId="1" xfId="1" applyNumberFormat="1" applyFont="1" applyFill="1" applyBorder="1" applyAlignment="1" applyProtection="1">
      <alignment vertical="center"/>
    </xf>
    <xf numFmtId="4" fontId="17" fillId="0" borderId="1" xfId="1" applyNumberFormat="1" applyFont="1" applyFill="1" applyBorder="1" applyAlignment="1" applyProtection="1">
      <alignment horizontal="right" vertical="center"/>
    </xf>
    <xf numFmtId="4" fontId="36" fillId="0" borderId="1" xfId="1" applyNumberFormat="1" applyFont="1" applyFill="1" applyBorder="1" applyAlignment="1" applyProtection="1">
      <alignment horizontal="left" vertical="center"/>
    </xf>
    <xf numFmtId="49" fontId="17" fillId="0" borderId="1" xfId="1" applyNumberFormat="1" applyFont="1" applyFill="1" applyBorder="1" applyAlignment="1" applyProtection="1">
      <alignment horizontal="center" vertical="center"/>
    </xf>
    <xf numFmtId="4" fontId="17" fillId="0" borderId="1" xfId="1" applyNumberFormat="1" applyFont="1" applyFill="1" applyBorder="1" applyAlignment="1" applyProtection="1">
      <alignment horizontal="center" vertical="center"/>
    </xf>
    <xf numFmtId="4" fontId="36" fillId="0" borderId="1" xfId="1" applyNumberFormat="1" applyFont="1" applyFill="1" applyBorder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vertical="center"/>
    </xf>
    <xf numFmtId="4" fontId="1" fillId="0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Border="1" applyAlignment="1">
      <alignment vertical="center"/>
    </xf>
    <xf numFmtId="4" fontId="1" fillId="4" borderId="0" xfId="0" applyNumberFormat="1" applyFont="1" applyFill="1" applyBorder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4" borderId="0" xfId="0" applyNumberFormat="1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37" fillId="0" borderId="1" xfId="0" applyFont="1" applyBorder="1"/>
    <xf numFmtId="49" fontId="15" fillId="0" borderId="1" xfId="1" applyNumberFormat="1" applyFont="1" applyFill="1" applyBorder="1" applyAlignment="1" applyProtection="1">
      <alignment horizontal="center" vertical="center"/>
    </xf>
    <xf numFmtId="4" fontId="15" fillId="0" borderId="1" xfId="1" applyNumberFormat="1" applyFont="1" applyFill="1" applyBorder="1" applyAlignment="1" applyProtection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4" fontId="15" fillId="0" borderId="1" xfId="0" applyNumberFormat="1" applyFont="1" applyBorder="1" applyAlignment="1">
      <alignment vertical="center"/>
    </xf>
    <xf numFmtId="4" fontId="15" fillId="0" borderId="1" xfId="0" applyNumberFormat="1" applyFont="1" applyBorder="1"/>
    <xf numFmtId="4" fontId="12" fillId="0" borderId="1" xfId="1" applyNumberFormat="1" applyFont="1" applyFill="1" applyBorder="1" applyAlignment="1" applyProtection="1">
      <alignment horizontal="right" vertical="center"/>
    </xf>
    <xf numFmtId="0" fontId="29" fillId="10" borderId="1" xfId="1" applyFont="1" applyFill="1" applyBorder="1" applyAlignment="1" applyProtection="1">
      <alignment horizontal="center" vertical="center"/>
    </xf>
    <xf numFmtId="4" fontId="34" fillId="10" borderId="1" xfId="0" applyNumberFormat="1" applyFont="1" applyFill="1" applyBorder="1" applyAlignment="1">
      <alignment horizontal="center" vertical="center"/>
    </xf>
    <xf numFmtId="4" fontId="29" fillId="10" borderId="1" xfId="1" applyNumberFormat="1" applyFont="1" applyFill="1" applyBorder="1" applyAlignment="1" applyProtection="1">
      <alignment horizontal="center" vertical="center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" fontId="29" fillId="10" borderId="1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center"/>
    </xf>
    <xf numFmtId="0" fontId="10" fillId="0" borderId="0" xfId="1" applyFont="1" applyFill="1" applyAlignment="1" applyProtection="1">
      <alignment horizontal="center"/>
    </xf>
    <xf numFmtId="49" fontId="4" fillId="2" borderId="1" xfId="1" applyNumberFormat="1" applyFont="1" applyFill="1" applyBorder="1" applyAlignment="1" applyProtection="1">
      <alignment horizontal="center" vertical="center"/>
    </xf>
    <xf numFmtId="0" fontId="29" fillId="10" borderId="1" xfId="1" applyFont="1" applyFill="1" applyBorder="1" applyAlignment="1" applyProtection="1">
      <alignment horizontal="center" vertical="center"/>
    </xf>
    <xf numFmtId="49" fontId="29" fillId="10" borderId="1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35" fillId="0" borderId="0" xfId="0" applyFont="1" applyAlignment="1">
      <alignment horizontal="center"/>
    </xf>
  </cellXfs>
  <cellStyles count="7">
    <cellStyle name="Millares 2" xfId="3"/>
    <cellStyle name="Normal" xfId="0" builtinId="0"/>
    <cellStyle name="Normal 2" xfId="1"/>
    <cellStyle name="Normal 2 2" xfId="2"/>
    <cellStyle name="Normal 2 3" xfId="4"/>
    <cellStyle name="Normal 3" xfId="5"/>
    <cellStyle name="Normal 3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13" Type="http://schemas.openxmlformats.org/officeDocument/2006/relationships/image" Target="../media/image21.png"/><Relationship Id="rId18" Type="http://schemas.openxmlformats.org/officeDocument/2006/relationships/image" Target="../media/image26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8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10" Type="http://schemas.openxmlformats.org/officeDocument/2006/relationships/image" Target="../media/image18.png"/><Relationship Id="rId19" Type="http://schemas.openxmlformats.org/officeDocument/2006/relationships/image" Target="../media/image27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57149</xdr:rowOff>
    </xdr:from>
    <xdr:to>
      <xdr:col>5</xdr:col>
      <xdr:colOff>702768</xdr:colOff>
      <xdr:row>12</xdr:row>
      <xdr:rowOff>123824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CDA4FF25-F8B8-4810-A922-61D170380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438149"/>
          <a:ext cx="3722193" cy="197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728942</xdr:colOff>
      <xdr:row>2</xdr:row>
      <xdr:rowOff>142875</xdr:rowOff>
    </xdr:from>
    <xdr:to>
      <xdr:col>13</xdr:col>
      <xdr:colOff>528917</xdr:colOff>
      <xdr:row>16</xdr:row>
      <xdr:rowOff>66675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3DF206C5-6DB3-4429-B433-B2D333E50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0942" y="523875"/>
          <a:ext cx="5133975" cy="259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74001</xdr:colOff>
      <xdr:row>19</xdr:row>
      <xdr:rowOff>19050</xdr:rowOff>
    </xdr:from>
    <xdr:to>
      <xdr:col>4</xdr:col>
      <xdr:colOff>57150</xdr:colOff>
      <xdr:row>33</xdr:row>
      <xdr:rowOff>146686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5F027F8D-D503-4059-9C16-89A6806C3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001" y="3638550"/>
          <a:ext cx="2269149" cy="2794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244689</xdr:colOff>
      <xdr:row>19</xdr:row>
      <xdr:rowOff>104774</xdr:rowOff>
    </xdr:from>
    <xdr:to>
      <xdr:col>11</xdr:col>
      <xdr:colOff>676275</xdr:colOff>
      <xdr:row>32</xdr:row>
      <xdr:rowOff>190499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EDA3AB58-4687-4CD9-94A2-61812799A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6689" y="3724274"/>
          <a:ext cx="4241586" cy="2562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747001</xdr:colOff>
      <xdr:row>3</xdr:row>
      <xdr:rowOff>123824</xdr:rowOff>
    </xdr:from>
    <xdr:to>
      <xdr:col>20</xdr:col>
      <xdr:colOff>219075</xdr:colOff>
      <xdr:row>14</xdr:row>
      <xdr:rowOff>114299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DD6C0E08-D7B7-44F2-AA52-433ECD97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5001" y="695324"/>
          <a:ext cx="4044074" cy="2085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152400</xdr:colOff>
      <xdr:row>16</xdr:row>
      <xdr:rowOff>18183</xdr:rowOff>
    </xdr:from>
    <xdr:to>
      <xdr:col>17</xdr:col>
      <xdr:colOff>350385</xdr:colOff>
      <xdr:row>27</xdr:row>
      <xdr:rowOff>114300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DA35C742-3DFE-4DF6-B745-6E167FE5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3066183"/>
          <a:ext cx="1721985" cy="219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733425</xdr:colOff>
      <xdr:row>16</xdr:row>
      <xdr:rowOff>53420</xdr:rowOff>
    </xdr:from>
    <xdr:to>
      <xdr:col>22</xdr:col>
      <xdr:colOff>38101</xdr:colOff>
      <xdr:row>28</xdr:row>
      <xdr:rowOff>57149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8FF5253E-9DD3-41C1-81A9-4E8D4EF3D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87425" y="3101420"/>
          <a:ext cx="3114676" cy="2289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202908</xdr:colOff>
      <xdr:row>2</xdr:row>
      <xdr:rowOff>57149</xdr:rowOff>
    </xdr:from>
    <xdr:to>
      <xdr:col>8</xdr:col>
      <xdr:colOff>59142</xdr:colOff>
      <xdr:row>22</xdr:row>
      <xdr:rowOff>142875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DFFAFAB3-8B97-46B3-BC48-5974C23B0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908" y="438149"/>
          <a:ext cx="5952234" cy="3895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268940</xdr:colOff>
      <xdr:row>3</xdr:row>
      <xdr:rowOff>47625</xdr:rowOff>
    </xdr:from>
    <xdr:to>
      <xdr:col>4</xdr:col>
      <xdr:colOff>152399</xdr:colOff>
      <xdr:row>14</xdr:row>
      <xdr:rowOff>28575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A3A0865-8FB7-4F65-AA2E-86F857D54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0" y="619125"/>
          <a:ext cx="2931459" cy="207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342900</xdr:colOff>
      <xdr:row>15</xdr:row>
      <xdr:rowOff>95249</xdr:rowOff>
    </xdr:from>
    <xdr:to>
      <xdr:col>4</xdr:col>
      <xdr:colOff>30001</xdr:colOff>
      <xdr:row>26</xdr:row>
      <xdr:rowOff>104774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CADBB9A3-E273-4E20-8B9F-AE84AE5EA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952749"/>
          <a:ext cx="2735101" cy="210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28</xdr:row>
      <xdr:rowOff>92310</xdr:rowOff>
    </xdr:from>
    <xdr:to>
      <xdr:col>6</xdr:col>
      <xdr:colOff>402426</xdr:colOff>
      <xdr:row>42</xdr:row>
      <xdr:rowOff>133350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78915A06-DC6F-4091-81D2-C2A8DB211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426310"/>
          <a:ext cx="4745826" cy="2708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</xdr:row>
      <xdr:rowOff>111201</xdr:rowOff>
    </xdr:from>
    <xdr:to>
      <xdr:col>9</xdr:col>
      <xdr:colOff>676275</xdr:colOff>
      <xdr:row>14</xdr:row>
      <xdr:rowOff>79527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68B0B05-942E-45BE-804E-748F5C9B1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682701"/>
          <a:ext cx="1438275" cy="206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747289</xdr:colOff>
      <xdr:row>15</xdr:row>
      <xdr:rowOff>171449</xdr:rowOff>
    </xdr:from>
    <xdr:to>
      <xdr:col>12</xdr:col>
      <xdr:colOff>714374</xdr:colOff>
      <xdr:row>27</xdr:row>
      <xdr:rowOff>9524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C05DAEF8-0741-43D6-B04C-ECD2CA0D2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1289" y="3028949"/>
          <a:ext cx="3777085" cy="2124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105826</xdr:colOff>
      <xdr:row>28</xdr:row>
      <xdr:rowOff>79879</xdr:rowOff>
    </xdr:from>
    <xdr:to>
      <xdr:col>12</xdr:col>
      <xdr:colOff>476250</xdr:colOff>
      <xdr:row>45</xdr:row>
      <xdr:rowOff>47625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3DAC89C8-47F4-4E79-8A0C-26F5C954B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1826" y="5413879"/>
          <a:ext cx="3418424" cy="3206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228600</xdr:colOff>
      <xdr:row>4</xdr:row>
      <xdr:rowOff>11588</xdr:rowOff>
    </xdr:from>
    <xdr:to>
      <xdr:col>17</xdr:col>
      <xdr:colOff>38100</xdr:colOff>
      <xdr:row>19</xdr:row>
      <xdr:rowOff>123825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5938AB9B-F5C3-467F-B1E5-45C7F0F15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600" y="773588"/>
          <a:ext cx="2095500" cy="2969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15295</xdr:colOff>
      <xdr:row>4</xdr:row>
      <xdr:rowOff>31313</xdr:rowOff>
    </xdr:from>
    <xdr:to>
      <xdr:col>20</xdr:col>
      <xdr:colOff>544771</xdr:colOff>
      <xdr:row>15</xdr:row>
      <xdr:rowOff>85725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7B90B502-1C5C-4839-A581-5AF5CECD3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9295" y="793313"/>
          <a:ext cx="2815476" cy="2149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704850</xdr:colOff>
      <xdr:row>49</xdr:row>
      <xdr:rowOff>19050</xdr:rowOff>
    </xdr:from>
    <xdr:to>
      <xdr:col>5</xdr:col>
      <xdr:colOff>418527</xdr:colOff>
      <xdr:row>63</xdr:row>
      <xdr:rowOff>57150</xdr:rowOff>
    </xdr:to>
    <xdr:pic>
      <xdr:nvPicPr>
        <xdr:cNvPr id="11" name="Imagen 10">
          <a:extLst>
            <a:ext uri="{FF2B5EF4-FFF2-40B4-BE49-F238E27FC236}">
              <a16:creationId xmlns="" xmlns:a16="http://schemas.microsoft.com/office/drawing/2014/main" id="{0AF5799D-C1B9-45E7-82B3-9E06172F6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9353550"/>
          <a:ext cx="3523677" cy="270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340634</xdr:colOff>
      <xdr:row>48</xdr:row>
      <xdr:rowOff>150720</xdr:rowOff>
    </xdr:from>
    <xdr:to>
      <xdr:col>13</xdr:col>
      <xdr:colOff>389951</xdr:colOff>
      <xdr:row>66</xdr:row>
      <xdr:rowOff>142875</xdr:rowOff>
    </xdr:to>
    <xdr:pic>
      <xdr:nvPicPr>
        <xdr:cNvPr id="13" name="Imagen 12">
          <a:extLst>
            <a:ext uri="{FF2B5EF4-FFF2-40B4-BE49-F238E27FC236}">
              <a16:creationId xmlns="" xmlns:a16="http://schemas.microsoft.com/office/drawing/2014/main" id="{161AB622-AAB3-467C-B4EA-239F82489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4634" y="9294720"/>
          <a:ext cx="4621317" cy="3421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47625</xdr:colOff>
      <xdr:row>21</xdr:row>
      <xdr:rowOff>28575</xdr:rowOff>
    </xdr:from>
    <xdr:to>
      <xdr:col>16</xdr:col>
      <xdr:colOff>466725</xdr:colOff>
      <xdr:row>36</xdr:row>
      <xdr:rowOff>120841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2309DCF3-38B6-43BB-AB58-1210CF64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4029075"/>
          <a:ext cx="1943100" cy="2949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361950</xdr:colOff>
      <xdr:row>21</xdr:row>
      <xdr:rowOff>28575</xdr:rowOff>
    </xdr:from>
    <xdr:to>
      <xdr:col>19</xdr:col>
      <xdr:colOff>628650</xdr:colOff>
      <xdr:row>34</xdr:row>
      <xdr:rowOff>123825</xdr:rowOff>
    </xdr:to>
    <xdr:pic>
      <xdr:nvPicPr>
        <xdr:cNvPr id="14" name="Imagen 13">
          <a:extLst>
            <a:ext uri="{FF2B5EF4-FFF2-40B4-BE49-F238E27FC236}">
              <a16:creationId xmlns="" xmlns:a16="http://schemas.microsoft.com/office/drawing/2014/main" id="{049CB0EA-27CD-449E-9A6B-F7C00CAD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4029075"/>
          <a:ext cx="179070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288139</xdr:colOff>
      <xdr:row>4</xdr:row>
      <xdr:rowOff>19049</xdr:rowOff>
    </xdr:from>
    <xdr:to>
      <xdr:col>23</xdr:col>
      <xdr:colOff>504825</xdr:colOff>
      <xdr:row>20</xdr:row>
      <xdr:rowOff>172450</xdr:rowOff>
    </xdr:to>
    <xdr:pic>
      <xdr:nvPicPr>
        <xdr:cNvPr id="15" name="Imagen 14">
          <a:extLst>
            <a:ext uri="{FF2B5EF4-FFF2-40B4-BE49-F238E27FC236}">
              <a16:creationId xmlns="" xmlns:a16="http://schemas.microsoft.com/office/drawing/2014/main" id="{5939934D-37C1-497A-9945-C7FE68C3F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90139" y="781049"/>
          <a:ext cx="1740686" cy="3201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66676</xdr:colOff>
      <xdr:row>4</xdr:row>
      <xdr:rowOff>51435</xdr:rowOff>
    </xdr:from>
    <xdr:to>
      <xdr:col>26</xdr:col>
      <xdr:colOff>638176</xdr:colOff>
      <xdr:row>22</xdr:row>
      <xdr:rowOff>142875</xdr:rowOff>
    </xdr:to>
    <xdr:pic>
      <xdr:nvPicPr>
        <xdr:cNvPr id="16" name="Imagen 15">
          <a:extLst>
            <a:ext uri="{FF2B5EF4-FFF2-40B4-BE49-F238E27FC236}">
              <a16:creationId xmlns="" xmlns:a16="http://schemas.microsoft.com/office/drawing/2014/main" id="{0A3AF418-528D-4688-A07F-1520ACA0E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4676" y="813435"/>
          <a:ext cx="2095500" cy="352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197159</xdr:colOff>
      <xdr:row>25</xdr:row>
      <xdr:rowOff>9525</xdr:rowOff>
    </xdr:from>
    <xdr:to>
      <xdr:col>23</xdr:col>
      <xdr:colOff>457200</xdr:colOff>
      <xdr:row>40</xdr:row>
      <xdr:rowOff>42299</xdr:rowOff>
    </xdr:to>
    <xdr:pic>
      <xdr:nvPicPr>
        <xdr:cNvPr id="18" name="Imagen 17">
          <a:extLst>
            <a:ext uri="{FF2B5EF4-FFF2-40B4-BE49-F238E27FC236}">
              <a16:creationId xmlns="" xmlns:a16="http://schemas.microsoft.com/office/drawing/2014/main" id="{7CEA5162-ED08-4210-8AAA-D17D1A94B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9159" y="4772025"/>
          <a:ext cx="1784041" cy="2890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95250</xdr:colOff>
      <xdr:row>25</xdr:row>
      <xdr:rowOff>106393</xdr:rowOff>
    </xdr:from>
    <xdr:to>
      <xdr:col>26</xdr:col>
      <xdr:colOff>666750</xdr:colOff>
      <xdr:row>39</xdr:row>
      <xdr:rowOff>123824</xdr:rowOff>
    </xdr:to>
    <xdr:pic>
      <xdr:nvPicPr>
        <xdr:cNvPr id="21" name="Imagen 20">
          <a:extLst>
            <a:ext uri="{FF2B5EF4-FFF2-40B4-BE49-F238E27FC236}">
              <a16:creationId xmlns="" xmlns:a16="http://schemas.microsoft.com/office/drawing/2014/main" id="{37E4232B-7FF6-4D7B-BE7C-F905506B7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0" y="4868893"/>
          <a:ext cx="2095500" cy="2684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190500</xdr:colOff>
      <xdr:row>37</xdr:row>
      <xdr:rowOff>25718</xdr:rowOff>
    </xdr:from>
    <xdr:to>
      <xdr:col>19</xdr:col>
      <xdr:colOff>604603</xdr:colOff>
      <xdr:row>46</xdr:row>
      <xdr:rowOff>104775</xdr:rowOff>
    </xdr:to>
    <xdr:pic>
      <xdr:nvPicPr>
        <xdr:cNvPr id="22" name="Imagen 21">
          <a:extLst>
            <a:ext uri="{FF2B5EF4-FFF2-40B4-BE49-F238E27FC236}">
              <a16:creationId xmlns="" xmlns:a16="http://schemas.microsoft.com/office/drawing/2014/main" id="{02F0185A-6697-4244-923E-F1F569E46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0" y="7074218"/>
          <a:ext cx="1176103" cy="1793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3449</xdr:colOff>
      <xdr:row>0</xdr:row>
      <xdr:rowOff>85725</xdr:rowOff>
    </xdr:from>
    <xdr:to>
      <xdr:col>13</xdr:col>
      <xdr:colOff>638174</xdr:colOff>
      <xdr:row>13</xdr:row>
      <xdr:rowOff>85725</xdr:rowOff>
    </xdr:to>
    <xdr:pic>
      <xdr:nvPicPr>
        <xdr:cNvPr id="23" name="Imagen 22">
          <a:extLst>
            <a:ext uri="{FF2B5EF4-FFF2-40B4-BE49-F238E27FC236}">
              <a16:creationId xmlns="" xmlns:a16="http://schemas.microsoft.com/office/drawing/2014/main" id="{FB3B7B1A-1F3E-4F8C-ACCD-032266627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7449" y="85725"/>
          <a:ext cx="1396725" cy="247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723900</xdr:colOff>
      <xdr:row>0</xdr:row>
      <xdr:rowOff>28279</xdr:rowOff>
    </xdr:from>
    <xdr:to>
      <xdr:col>11</xdr:col>
      <xdr:colOff>733425</xdr:colOff>
      <xdr:row>14</xdr:row>
      <xdr:rowOff>0</xdr:rowOff>
    </xdr:to>
    <xdr:pic>
      <xdr:nvPicPr>
        <xdr:cNvPr id="24" name="Imagen 23">
          <a:extLst>
            <a:ext uri="{FF2B5EF4-FFF2-40B4-BE49-F238E27FC236}">
              <a16:creationId xmlns="" xmlns:a16="http://schemas.microsoft.com/office/drawing/2014/main" id="{8FE91007-9E63-49C9-87C2-96DD32C77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28279"/>
          <a:ext cx="1533525" cy="2638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546317</xdr:colOff>
      <xdr:row>3</xdr:row>
      <xdr:rowOff>4559</xdr:rowOff>
    </xdr:from>
    <xdr:to>
      <xdr:col>30</xdr:col>
      <xdr:colOff>609600</xdr:colOff>
      <xdr:row>21</xdr:row>
      <xdr:rowOff>9525</xdr:rowOff>
    </xdr:to>
    <xdr:pic>
      <xdr:nvPicPr>
        <xdr:cNvPr id="25" name="Imagen 24">
          <a:extLst>
            <a:ext uri="{FF2B5EF4-FFF2-40B4-BE49-F238E27FC236}">
              <a16:creationId xmlns="" xmlns:a16="http://schemas.microsoft.com/office/drawing/2014/main" id="{99B0750E-F185-4F94-AF02-D8589D0C3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82317" y="576059"/>
          <a:ext cx="1587283" cy="3433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4"/>
  <sheetViews>
    <sheetView showGridLines="0" tabSelected="1" topLeftCell="E1" zoomScale="96" zoomScaleNormal="96" zoomScaleSheetLayoutView="100" workbookViewId="0">
      <pane ySplit="6" topLeftCell="A7" activePane="bottomLeft" state="frozen"/>
      <selection activeCell="E1" sqref="E1"/>
      <selection pane="bottomLeft" activeCell="O19" sqref="O19"/>
    </sheetView>
  </sheetViews>
  <sheetFormatPr baseColWidth="10" defaultColWidth="28.7109375" defaultRowHeight="15" outlineLevelRow="2" x14ac:dyDescent="0.25"/>
  <cols>
    <col min="1" max="4" width="12.7109375" style="143" hidden="1" customWidth="1"/>
    <col min="5" max="5" width="47.5703125" style="1" customWidth="1"/>
    <col min="6" max="6" width="12.42578125" style="144" customWidth="1"/>
    <col min="7" max="7" width="12.7109375" style="145" customWidth="1"/>
    <col min="8" max="8" width="12.5703125" style="145" customWidth="1"/>
    <col min="9" max="10" width="14.85546875" style="1" hidden="1" customWidth="1"/>
    <col min="11" max="11" width="12.5703125" style="114" customWidth="1"/>
    <col min="12" max="12" width="15" style="114" customWidth="1"/>
    <col min="13" max="13" width="11.42578125" style="171" hidden="1" customWidth="1"/>
    <col min="14" max="20" width="28.7109375" style="1" customWidth="1"/>
    <col min="21" max="16384" width="28.7109375" style="1"/>
  </cols>
  <sheetData>
    <row r="1" spans="1:13" ht="18.75" x14ac:dyDescent="0.3">
      <c r="A1" s="202" t="s">
        <v>277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2" spans="1:13" ht="15.75" x14ac:dyDescent="0.25">
      <c r="A2" s="203" t="s">
        <v>282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3" ht="15.75" x14ac:dyDescent="0.25">
      <c r="A3" s="203" t="s">
        <v>0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3" ht="15.75" x14ac:dyDescent="0.25">
      <c r="A4" s="203" t="s">
        <v>1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172"/>
    </row>
    <row r="5" spans="1:13" x14ac:dyDescent="0.25">
      <c r="A5" s="204" t="s">
        <v>2</v>
      </c>
      <c r="B5" s="204" t="s">
        <v>3</v>
      </c>
      <c r="C5" s="204" t="s">
        <v>4</v>
      </c>
      <c r="D5" s="146"/>
      <c r="E5" s="205" t="s">
        <v>5</v>
      </c>
      <c r="F5" s="206" t="s">
        <v>6</v>
      </c>
      <c r="G5" s="201" t="s">
        <v>7</v>
      </c>
      <c r="H5" s="201" t="s">
        <v>8</v>
      </c>
      <c r="I5" s="189" t="s">
        <v>9</v>
      </c>
      <c r="J5" s="189" t="s">
        <v>9</v>
      </c>
      <c r="K5" s="201" t="s">
        <v>10</v>
      </c>
      <c r="L5" s="190">
        <f>+L155</f>
        <v>272244.5</v>
      </c>
    </row>
    <row r="6" spans="1:13" x14ac:dyDescent="0.25">
      <c r="A6" s="204"/>
      <c r="B6" s="204"/>
      <c r="C6" s="204"/>
      <c r="D6" s="146"/>
      <c r="E6" s="205"/>
      <c r="F6" s="206"/>
      <c r="G6" s="201"/>
      <c r="H6" s="201"/>
      <c r="I6" s="191" t="s">
        <v>11</v>
      </c>
      <c r="J6" s="191" t="s">
        <v>12</v>
      </c>
      <c r="K6" s="201"/>
      <c r="L6" s="191" t="s">
        <v>13</v>
      </c>
    </row>
    <row r="7" spans="1:13" s="5" customFormat="1" x14ac:dyDescent="0.25">
      <c r="A7" s="2"/>
      <c r="B7" s="2"/>
      <c r="C7" s="2"/>
      <c r="D7" s="2"/>
      <c r="E7" s="3"/>
      <c r="F7" s="2"/>
      <c r="G7" s="4"/>
      <c r="H7" s="4"/>
      <c r="I7" s="4"/>
      <c r="J7" s="4"/>
      <c r="K7" s="4"/>
      <c r="L7" s="4"/>
      <c r="M7" s="173"/>
    </row>
    <row r="8" spans="1:13" s="5" customFormat="1" outlineLevel="1" x14ac:dyDescent="0.25">
      <c r="A8" s="6"/>
      <c r="B8" s="6"/>
      <c r="C8" s="6"/>
      <c r="D8" s="147" t="s">
        <v>4</v>
      </c>
      <c r="E8" s="7" t="s">
        <v>288</v>
      </c>
      <c r="F8" s="6"/>
      <c r="G8" s="8"/>
      <c r="H8" s="8"/>
      <c r="I8" s="8"/>
      <c r="J8" s="8"/>
      <c r="K8" s="8"/>
      <c r="L8" s="9">
        <f>SUM(L9:L11)</f>
        <v>48800</v>
      </c>
      <c r="M8" s="174">
        <f>+L8</f>
        <v>48800</v>
      </c>
    </row>
    <row r="9" spans="1:13" ht="17.25" customHeight="1" outlineLevel="2" x14ac:dyDescent="0.2">
      <c r="A9" s="10" t="s">
        <v>14</v>
      </c>
      <c r="B9" s="10" t="s">
        <v>15</v>
      </c>
      <c r="C9" s="11" t="s">
        <v>16</v>
      </c>
      <c r="D9" s="11"/>
      <c r="E9" s="12" t="s">
        <v>276</v>
      </c>
      <c r="F9" s="149" t="s">
        <v>17</v>
      </c>
      <c r="G9" s="156">
        <v>2</v>
      </c>
      <c r="H9" s="14">
        <v>1</v>
      </c>
      <c r="I9" s="14"/>
      <c r="J9" s="14"/>
      <c r="K9" s="164">
        <v>16500</v>
      </c>
      <c r="L9" s="15">
        <f>G9*H9*K9</f>
        <v>33000</v>
      </c>
    </row>
    <row r="10" spans="1:13" outlineLevel="1" x14ac:dyDescent="0.25">
      <c r="A10" s="10"/>
      <c r="B10" s="10"/>
      <c r="C10" s="10"/>
      <c r="D10" s="10"/>
      <c r="E10" s="167" t="s">
        <v>283</v>
      </c>
      <c r="F10" s="168" t="s">
        <v>17</v>
      </c>
      <c r="G10" s="169">
        <v>10</v>
      </c>
      <c r="H10" s="169">
        <v>1</v>
      </c>
      <c r="I10" s="27"/>
      <c r="J10" s="27"/>
      <c r="K10" s="27">
        <v>500</v>
      </c>
      <c r="L10" s="170">
        <f>+K10*G10</f>
        <v>5000</v>
      </c>
    </row>
    <row r="11" spans="1:13" outlineLevel="1" x14ac:dyDescent="0.25">
      <c r="A11" s="10"/>
      <c r="B11" s="10"/>
      <c r="C11" s="10"/>
      <c r="D11" s="10"/>
      <c r="E11" s="26" t="s">
        <v>286</v>
      </c>
      <c r="F11" s="16" t="s">
        <v>287</v>
      </c>
      <c r="G11" s="17">
        <v>3</v>
      </c>
      <c r="H11" s="17">
        <v>30</v>
      </c>
      <c r="I11" s="15"/>
      <c r="J11" s="15"/>
      <c r="K11" s="15">
        <v>120</v>
      </c>
      <c r="L11" s="27">
        <f>+K11*H11*G11</f>
        <v>10800</v>
      </c>
    </row>
    <row r="12" spans="1:13" s="33" customFormat="1" outlineLevel="1" x14ac:dyDescent="0.25">
      <c r="A12" s="28"/>
      <c r="B12" s="28"/>
      <c r="C12" s="28"/>
      <c r="D12" s="28"/>
      <c r="E12" s="29"/>
      <c r="F12" s="28"/>
      <c r="G12" s="30"/>
      <c r="H12" s="30"/>
      <c r="I12" s="31"/>
      <c r="J12" s="31"/>
      <c r="K12" s="31"/>
      <c r="L12" s="32"/>
      <c r="M12" s="175"/>
    </row>
    <row r="13" spans="1:13" s="40" customFormat="1" ht="15.75" x14ac:dyDescent="0.25">
      <c r="A13" s="10"/>
      <c r="B13" s="10"/>
      <c r="C13" s="10"/>
      <c r="D13" s="10"/>
      <c r="E13" s="34" t="s">
        <v>20</v>
      </c>
      <c r="F13" s="35"/>
      <c r="G13" s="36"/>
      <c r="H13" s="36"/>
      <c r="I13" s="37"/>
      <c r="J13" s="37"/>
      <c r="K13" s="38"/>
      <c r="L13" s="39">
        <f>SUM(L9:L12)</f>
        <v>48800</v>
      </c>
      <c r="M13" s="175"/>
    </row>
    <row r="14" spans="1:13" s="41" customFormat="1" x14ac:dyDescent="0.25">
      <c r="A14" s="28"/>
      <c r="B14" s="28"/>
      <c r="C14" s="28"/>
      <c r="D14" s="28"/>
      <c r="E14" s="29"/>
      <c r="F14" s="28"/>
      <c r="G14" s="30"/>
      <c r="H14" s="30"/>
      <c r="I14" s="31"/>
      <c r="J14" s="31"/>
      <c r="K14" s="31"/>
      <c r="L14" s="32"/>
      <c r="M14" s="176"/>
    </row>
    <row r="15" spans="1:13" s="41" customFormat="1" outlineLevel="1" x14ac:dyDescent="0.25">
      <c r="A15" s="42"/>
      <c r="B15" s="42"/>
      <c r="C15" s="42"/>
      <c r="D15" s="148" t="s">
        <v>4</v>
      </c>
      <c r="E15" s="43" t="s">
        <v>21</v>
      </c>
      <c r="F15" s="42"/>
      <c r="G15" s="44"/>
      <c r="H15" s="44"/>
      <c r="I15" s="45"/>
      <c r="J15" s="45"/>
      <c r="K15" s="45"/>
      <c r="L15" s="9">
        <f>SUM(L16:L17)</f>
        <v>4000</v>
      </c>
      <c r="M15" s="177">
        <f>+L15</f>
        <v>4000</v>
      </c>
    </row>
    <row r="16" spans="1:13" s="50" customFormat="1" outlineLevel="2" x14ac:dyDescent="0.2">
      <c r="A16" s="10" t="s">
        <v>14</v>
      </c>
      <c r="B16" s="10" t="s">
        <v>22</v>
      </c>
      <c r="C16" s="10" t="s">
        <v>23</v>
      </c>
      <c r="D16" s="10"/>
      <c r="E16" s="59" t="s">
        <v>26</v>
      </c>
      <c r="F16" s="48" t="s">
        <v>278</v>
      </c>
      <c r="G16" s="49">
        <v>6</v>
      </c>
      <c r="H16" s="49">
        <v>1</v>
      </c>
      <c r="I16" s="48"/>
      <c r="J16" s="48"/>
      <c r="K16" s="165">
        <v>500</v>
      </c>
      <c r="L16" s="15">
        <f t="shared" ref="L16:L17" si="0">G16*H16*K16</f>
        <v>3000</v>
      </c>
      <c r="M16" s="176"/>
    </row>
    <row r="17" spans="1:13" s="50" customFormat="1" outlineLevel="2" x14ac:dyDescent="0.2">
      <c r="A17" s="10" t="s">
        <v>14</v>
      </c>
      <c r="B17" s="10" t="s">
        <v>22</v>
      </c>
      <c r="C17" s="10" t="s">
        <v>24</v>
      </c>
      <c r="D17" s="10"/>
      <c r="E17" s="59" t="s">
        <v>28</v>
      </c>
      <c r="F17" s="48" t="s">
        <v>278</v>
      </c>
      <c r="G17" s="49">
        <v>2</v>
      </c>
      <c r="H17" s="49">
        <v>1</v>
      </c>
      <c r="I17" s="48"/>
      <c r="J17" s="48"/>
      <c r="K17" s="165">
        <v>500</v>
      </c>
      <c r="L17" s="15">
        <f t="shared" si="0"/>
        <v>1000</v>
      </c>
      <c r="M17" s="176"/>
    </row>
    <row r="18" spans="1:13" s="50" customFormat="1" outlineLevel="2" x14ac:dyDescent="0.25">
      <c r="A18" s="10" t="s">
        <v>14</v>
      </c>
      <c r="B18" s="10" t="s">
        <v>22</v>
      </c>
      <c r="C18" s="10" t="s">
        <v>25</v>
      </c>
      <c r="D18" s="10"/>
      <c r="E18" s="47"/>
      <c r="F18" s="10"/>
      <c r="G18" s="49"/>
      <c r="H18" s="49"/>
      <c r="I18" s="48"/>
      <c r="J18" s="48"/>
      <c r="K18" s="52"/>
      <c r="L18" s="53"/>
      <c r="M18" s="176"/>
    </row>
    <row r="19" spans="1:13" s="50" customFormat="1" outlineLevel="2" x14ac:dyDescent="0.25">
      <c r="A19" s="10" t="s">
        <v>14</v>
      </c>
      <c r="B19" s="10" t="s">
        <v>22</v>
      </c>
      <c r="C19" s="10" t="s">
        <v>27</v>
      </c>
      <c r="D19" s="10"/>
      <c r="E19" s="55" t="s">
        <v>29</v>
      </c>
      <c r="F19" s="20"/>
      <c r="G19" s="56"/>
      <c r="H19" s="56"/>
      <c r="I19" s="43"/>
      <c r="J19" s="43"/>
      <c r="K19" s="56"/>
      <c r="L19" s="9">
        <f>SUM(L20:L20)</f>
        <v>2000</v>
      </c>
      <c r="M19" s="178">
        <f>+L19</f>
        <v>2000</v>
      </c>
    </row>
    <row r="20" spans="1:13" s="54" customFormat="1" outlineLevel="1" x14ac:dyDescent="0.2">
      <c r="A20" s="51"/>
      <c r="B20" s="51"/>
      <c r="C20" s="51"/>
      <c r="D20" s="51"/>
      <c r="E20" s="47" t="s">
        <v>32</v>
      </c>
      <c r="F20" s="10" t="s">
        <v>17</v>
      </c>
      <c r="G20" s="49">
        <v>1</v>
      </c>
      <c r="H20" s="49">
        <v>1</v>
      </c>
      <c r="I20" s="57"/>
      <c r="J20" s="57"/>
      <c r="K20" s="188">
        <v>2000</v>
      </c>
      <c r="L20" s="15">
        <f t="shared" ref="L20" si="1">G20*H20*K20</f>
        <v>2000</v>
      </c>
      <c r="M20" s="171"/>
    </row>
    <row r="21" spans="1:13" s="54" customFormat="1" outlineLevel="1" x14ac:dyDescent="0.25">
      <c r="A21" s="42"/>
      <c r="B21" s="42"/>
      <c r="C21" s="42"/>
      <c r="D21" s="147" t="s">
        <v>4</v>
      </c>
      <c r="E21" s="59"/>
      <c r="F21" s="60"/>
      <c r="G21" s="52"/>
      <c r="H21" s="52"/>
      <c r="I21" s="57"/>
      <c r="J21" s="57"/>
      <c r="K21" s="52"/>
      <c r="L21" s="53"/>
    </row>
    <row r="22" spans="1:13" s="54" customFormat="1" outlineLevel="2" x14ac:dyDescent="0.25">
      <c r="A22" s="51" t="s">
        <v>14</v>
      </c>
      <c r="B22" s="51" t="s">
        <v>19</v>
      </c>
      <c r="C22" s="51" t="s">
        <v>31</v>
      </c>
      <c r="D22" s="51"/>
      <c r="E22" s="55" t="s">
        <v>33</v>
      </c>
      <c r="F22" s="20"/>
      <c r="G22" s="56"/>
      <c r="H22" s="56"/>
      <c r="I22" s="61"/>
      <c r="J22" s="61"/>
      <c r="K22" s="56"/>
      <c r="L22" s="9">
        <f>SUM(L23:L23)</f>
        <v>200</v>
      </c>
      <c r="M22" s="178">
        <f>+L22</f>
        <v>200</v>
      </c>
    </row>
    <row r="23" spans="1:13" s="54" customFormat="1" outlineLevel="1" x14ac:dyDescent="0.2">
      <c r="A23" s="51"/>
      <c r="B23" s="51"/>
      <c r="C23" s="58"/>
      <c r="D23" s="58"/>
      <c r="E23" s="62" t="s">
        <v>36</v>
      </c>
      <c r="F23" s="150" t="s">
        <v>17</v>
      </c>
      <c r="G23" s="52">
        <v>1</v>
      </c>
      <c r="H23" s="52">
        <v>1</v>
      </c>
      <c r="I23" s="57"/>
      <c r="J23" s="57"/>
      <c r="K23" s="188">
        <v>200</v>
      </c>
      <c r="L23" s="15">
        <f t="shared" ref="L23" si="2">G23*H23*K23</f>
        <v>200</v>
      </c>
      <c r="M23" s="171"/>
    </row>
    <row r="24" spans="1:13" s="54" customFormat="1" outlineLevel="1" x14ac:dyDescent="0.25">
      <c r="A24" s="42"/>
      <c r="B24" s="42"/>
      <c r="C24" s="42"/>
      <c r="D24" s="148" t="s">
        <v>4</v>
      </c>
      <c r="E24" s="55" t="s">
        <v>37</v>
      </c>
      <c r="F24" s="20"/>
      <c r="G24" s="56"/>
      <c r="H24" s="56"/>
      <c r="I24" s="61"/>
      <c r="J24" s="61"/>
      <c r="K24" s="56"/>
      <c r="L24" s="9">
        <f>SUM(L25:L26)</f>
        <v>660</v>
      </c>
      <c r="M24" s="178">
        <f>+L24</f>
        <v>660</v>
      </c>
    </row>
    <row r="25" spans="1:13" s="54" customFormat="1" outlineLevel="2" x14ac:dyDescent="0.2">
      <c r="A25" s="51" t="s">
        <v>14</v>
      </c>
      <c r="B25" s="51" t="s">
        <v>30</v>
      </c>
      <c r="C25" s="58" t="s">
        <v>34</v>
      </c>
      <c r="D25" s="58"/>
      <c r="E25" s="62" t="s">
        <v>39</v>
      </c>
      <c r="F25" s="60" t="s">
        <v>17</v>
      </c>
      <c r="G25" s="52">
        <v>1</v>
      </c>
      <c r="H25" s="52">
        <v>1</v>
      </c>
      <c r="I25" s="57">
        <v>0.27</v>
      </c>
      <c r="J25" s="57">
        <v>0.09</v>
      </c>
      <c r="K25" s="166">
        <v>60</v>
      </c>
      <c r="L25" s="15">
        <f t="shared" ref="L25:L26" si="3">G25*H25*K25</f>
        <v>60</v>
      </c>
      <c r="M25" s="171"/>
    </row>
    <row r="26" spans="1:13" s="54" customFormat="1" outlineLevel="2" x14ac:dyDescent="0.2">
      <c r="A26" s="51" t="s">
        <v>14</v>
      </c>
      <c r="B26" s="51" t="s">
        <v>19</v>
      </c>
      <c r="C26" s="58" t="s">
        <v>35</v>
      </c>
      <c r="D26" s="58"/>
      <c r="E26" s="62" t="s">
        <v>41</v>
      </c>
      <c r="F26" s="60" t="s">
        <v>17</v>
      </c>
      <c r="G26" s="52">
        <v>1</v>
      </c>
      <c r="H26" s="52">
        <v>20</v>
      </c>
      <c r="I26" s="57"/>
      <c r="J26" s="57"/>
      <c r="K26" s="166">
        <v>30</v>
      </c>
      <c r="L26" s="15">
        <f t="shared" si="3"/>
        <v>600</v>
      </c>
      <c r="M26" s="171"/>
    </row>
    <row r="27" spans="1:13" s="54" customFormat="1" outlineLevel="1" x14ac:dyDescent="0.25">
      <c r="A27" s="51"/>
      <c r="B27" s="51"/>
      <c r="C27" s="24"/>
      <c r="D27" s="24"/>
      <c r="E27" s="63"/>
      <c r="F27" s="13"/>
      <c r="G27" s="14"/>
      <c r="H27" s="14"/>
      <c r="I27" s="64"/>
      <c r="J27" s="64"/>
      <c r="K27" s="64"/>
      <c r="L27" s="65"/>
      <c r="M27" s="171"/>
    </row>
    <row r="28" spans="1:13" s="54" customFormat="1" ht="15.75" outlineLevel="1" x14ac:dyDescent="0.25">
      <c r="A28" s="42"/>
      <c r="B28" s="42"/>
      <c r="C28" s="42"/>
      <c r="D28" s="147" t="s">
        <v>4</v>
      </c>
      <c r="E28" s="34" t="s">
        <v>42</v>
      </c>
      <c r="F28" s="35"/>
      <c r="G28" s="36"/>
      <c r="H28" s="36"/>
      <c r="I28" s="37"/>
      <c r="J28" s="37"/>
      <c r="K28" s="38"/>
      <c r="L28" s="39">
        <f>SUM(L24,L22,L19,L15)</f>
        <v>6860</v>
      </c>
    </row>
    <row r="29" spans="1:13" s="54" customFormat="1" outlineLevel="2" x14ac:dyDescent="0.25">
      <c r="A29" s="51" t="s">
        <v>14</v>
      </c>
      <c r="B29" s="51" t="s">
        <v>19</v>
      </c>
      <c r="C29" s="58" t="s">
        <v>38</v>
      </c>
      <c r="D29" s="58"/>
      <c r="E29" s="67"/>
      <c r="F29" s="68"/>
      <c r="G29" s="69"/>
      <c r="H29" s="69"/>
      <c r="I29" s="70"/>
      <c r="J29" s="70"/>
      <c r="K29" s="71"/>
      <c r="L29" s="71"/>
      <c r="M29" s="171"/>
    </row>
    <row r="30" spans="1:13" s="54" customFormat="1" outlineLevel="2" x14ac:dyDescent="0.25">
      <c r="A30" s="51" t="s">
        <v>14</v>
      </c>
      <c r="B30" s="51" t="s">
        <v>19</v>
      </c>
      <c r="C30" s="58" t="s">
        <v>40</v>
      </c>
      <c r="D30" s="58"/>
      <c r="E30" s="73" t="s">
        <v>43</v>
      </c>
      <c r="F30" s="21"/>
      <c r="G30" s="22"/>
      <c r="H30" s="22"/>
      <c r="I30" s="23"/>
      <c r="J30" s="23"/>
      <c r="K30" s="7"/>
      <c r="L30" s="9">
        <f>SUM(L31:L35)</f>
        <v>3550</v>
      </c>
      <c r="M30" s="179">
        <f>+L30</f>
        <v>3550</v>
      </c>
    </row>
    <row r="31" spans="1:13" outlineLevel="1" x14ac:dyDescent="0.2">
      <c r="A31" s="10"/>
      <c r="B31" s="10"/>
      <c r="C31" s="10"/>
      <c r="D31" s="10"/>
      <c r="E31" s="74" t="s">
        <v>46</v>
      </c>
      <c r="F31" s="151" t="s">
        <v>17</v>
      </c>
      <c r="G31" s="49">
        <v>1</v>
      </c>
      <c r="H31" s="49">
        <v>1</v>
      </c>
      <c r="I31" s="75"/>
      <c r="J31" s="75"/>
      <c r="K31" s="165">
        <v>500</v>
      </c>
      <c r="L31" s="15">
        <f t="shared" ref="L31:L35" si="4">G31*H31*K31</f>
        <v>500</v>
      </c>
    </row>
    <row r="32" spans="1:13" s="40" customFormat="1" x14ac:dyDescent="0.2">
      <c r="A32" s="66"/>
      <c r="B32" s="66"/>
      <c r="C32" s="66"/>
      <c r="D32" s="66"/>
      <c r="E32" s="74" t="s">
        <v>47</v>
      </c>
      <c r="F32" s="10" t="s">
        <v>17</v>
      </c>
      <c r="G32" s="49">
        <v>1</v>
      </c>
      <c r="H32" s="49">
        <v>1</v>
      </c>
      <c r="I32" s="75"/>
      <c r="J32" s="75"/>
      <c r="K32" s="165">
        <v>1500</v>
      </c>
      <c r="L32" s="15">
        <f t="shared" si="4"/>
        <v>1500</v>
      </c>
      <c r="M32" s="175"/>
    </row>
    <row r="33" spans="1:13" s="72" customFormat="1" x14ac:dyDescent="0.2">
      <c r="A33" s="51"/>
      <c r="B33" s="51"/>
      <c r="C33" s="58"/>
      <c r="D33" s="58"/>
      <c r="E33" s="74" t="s">
        <v>49</v>
      </c>
      <c r="F33" s="10" t="s">
        <v>50</v>
      </c>
      <c r="G33" s="49">
        <v>20</v>
      </c>
      <c r="H33" s="49">
        <v>1</v>
      </c>
      <c r="I33" s="48"/>
      <c r="J33" s="48"/>
      <c r="K33" s="165">
        <v>60</v>
      </c>
      <c r="L33" s="15">
        <f t="shared" si="4"/>
        <v>1200</v>
      </c>
      <c r="M33" s="175"/>
    </row>
    <row r="34" spans="1:13" s="72" customFormat="1" outlineLevel="1" x14ac:dyDescent="0.2">
      <c r="A34" s="42"/>
      <c r="B34" s="42"/>
      <c r="C34" s="42"/>
      <c r="D34" s="147" t="s">
        <v>4</v>
      </c>
      <c r="E34" s="59" t="s">
        <v>52</v>
      </c>
      <c r="F34" s="10" t="s">
        <v>18</v>
      </c>
      <c r="G34" s="49">
        <v>1</v>
      </c>
      <c r="H34" s="49">
        <v>1</v>
      </c>
      <c r="I34" s="76"/>
      <c r="J34" s="76"/>
      <c r="K34" s="165">
        <v>150</v>
      </c>
      <c r="L34" s="15">
        <f t="shared" si="4"/>
        <v>150</v>
      </c>
    </row>
    <row r="35" spans="1:13" s="72" customFormat="1" outlineLevel="2" x14ac:dyDescent="0.2">
      <c r="A35" s="51" t="s">
        <v>14</v>
      </c>
      <c r="B35" s="51" t="s">
        <v>44</v>
      </c>
      <c r="C35" s="58" t="s">
        <v>45</v>
      </c>
      <c r="D35" s="58"/>
      <c r="E35" s="47" t="s">
        <v>54</v>
      </c>
      <c r="F35" s="10" t="s">
        <v>279</v>
      </c>
      <c r="G35" s="49">
        <v>1</v>
      </c>
      <c r="H35" s="49">
        <v>1</v>
      </c>
      <c r="I35" s="48"/>
      <c r="J35" s="48"/>
      <c r="K35" s="165">
        <v>200</v>
      </c>
      <c r="L35" s="15">
        <f t="shared" si="4"/>
        <v>200</v>
      </c>
      <c r="M35" s="175"/>
    </row>
    <row r="36" spans="1:13" s="72" customFormat="1" outlineLevel="2" x14ac:dyDescent="0.25">
      <c r="A36" s="51"/>
      <c r="B36" s="51"/>
      <c r="C36" s="58"/>
      <c r="D36" s="58"/>
      <c r="E36" s="77"/>
      <c r="F36" s="78"/>
      <c r="G36" s="79"/>
      <c r="H36" s="79"/>
      <c r="I36" s="80"/>
      <c r="J36" s="71"/>
      <c r="K36" s="71"/>
      <c r="L36" s="71"/>
      <c r="M36" s="175"/>
    </row>
    <row r="37" spans="1:13" s="72" customFormat="1" outlineLevel="2" x14ac:dyDescent="0.25">
      <c r="A37" s="51" t="s">
        <v>14</v>
      </c>
      <c r="B37" s="51" t="s">
        <v>44</v>
      </c>
      <c r="C37" s="58" t="s">
        <v>48</v>
      </c>
      <c r="D37" s="58"/>
      <c r="E37" s="7" t="s">
        <v>55</v>
      </c>
      <c r="F37" s="81"/>
      <c r="G37" s="82"/>
      <c r="H37" s="82"/>
      <c r="I37" s="83"/>
      <c r="J37" s="7"/>
      <c r="K37" s="7"/>
      <c r="L37" s="9">
        <f>SUM(L38:L63)</f>
        <v>11310</v>
      </c>
      <c r="M37" s="179">
        <f>+L37</f>
        <v>11310</v>
      </c>
    </row>
    <row r="38" spans="1:13" s="72" customFormat="1" outlineLevel="2" x14ac:dyDescent="0.2">
      <c r="A38" s="51" t="s">
        <v>14</v>
      </c>
      <c r="B38" s="51" t="s">
        <v>44</v>
      </c>
      <c r="C38" s="51" t="s">
        <v>51</v>
      </c>
      <c r="D38" s="51"/>
      <c r="E38" s="84" t="s">
        <v>58</v>
      </c>
      <c r="F38" s="78" t="s">
        <v>50</v>
      </c>
      <c r="G38" s="79">
        <v>100</v>
      </c>
      <c r="H38" s="79">
        <v>1</v>
      </c>
      <c r="I38" s="80"/>
      <c r="J38" s="71"/>
      <c r="K38" s="71">
        <v>8.5</v>
      </c>
      <c r="L38" s="15">
        <f t="shared" ref="L38:L63" si="5">G38*H38*K38</f>
        <v>850</v>
      </c>
      <c r="M38" s="175"/>
    </row>
    <row r="39" spans="1:13" s="72" customFormat="1" outlineLevel="2" x14ac:dyDescent="0.2">
      <c r="A39" s="51" t="s">
        <v>14</v>
      </c>
      <c r="B39" s="51" t="s">
        <v>44</v>
      </c>
      <c r="C39" s="51" t="s">
        <v>53</v>
      </c>
      <c r="D39" s="51"/>
      <c r="E39" s="85" t="s">
        <v>60</v>
      </c>
      <c r="F39" s="78" t="s">
        <v>50</v>
      </c>
      <c r="G39" s="79">
        <v>50</v>
      </c>
      <c r="H39" s="79">
        <v>1</v>
      </c>
      <c r="I39" s="80"/>
      <c r="J39" s="71"/>
      <c r="K39" s="71">
        <v>10</v>
      </c>
      <c r="L39" s="15">
        <f t="shared" si="5"/>
        <v>500</v>
      </c>
      <c r="M39" s="175"/>
    </row>
    <row r="40" spans="1:13" s="72" customFormat="1" outlineLevel="1" x14ac:dyDescent="0.2">
      <c r="A40" s="51"/>
      <c r="B40" s="51"/>
      <c r="C40" s="10"/>
      <c r="D40" s="10"/>
      <c r="E40" s="85" t="s">
        <v>62</v>
      </c>
      <c r="F40" s="78" t="s">
        <v>50</v>
      </c>
      <c r="G40" s="79">
        <v>10</v>
      </c>
      <c r="H40" s="79">
        <v>1</v>
      </c>
      <c r="I40" s="80"/>
      <c r="J40" s="71"/>
      <c r="K40" s="71">
        <v>8</v>
      </c>
      <c r="L40" s="15">
        <f t="shared" si="5"/>
        <v>80</v>
      </c>
      <c r="M40" s="175"/>
    </row>
    <row r="41" spans="1:13" s="72" customFormat="1" outlineLevel="1" x14ac:dyDescent="0.2">
      <c r="A41" s="42"/>
      <c r="B41" s="42"/>
      <c r="C41" s="42"/>
      <c r="D41" s="147" t="s">
        <v>4</v>
      </c>
      <c r="E41" s="85" t="s">
        <v>64</v>
      </c>
      <c r="F41" s="78" t="s">
        <v>50</v>
      </c>
      <c r="G41" s="79">
        <v>20</v>
      </c>
      <c r="H41" s="79">
        <v>1</v>
      </c>
      <c r="I41" s="80"/>
      <c r="J41" s="71"/>
      <c r="K41" s="71">
        <v>3.5</v>
      </c>
      <c r="L41" s="15">
        <f t="shared" si="5"/>
        <v>70</v>
      </c>
    </row>
    <row r="42" spans="1:13" s="72" customFormat="1" outlineLevel="2" x14ac:dyDescent="0.2">
      <c r="A42" s="51" t="s">
        <v>14</v>
      </c>
      <c r="B42" s="51" t="s">
        <v>56</v>
      </c>
      <c r="C42" s="10" t="s">
        <v>57</v>
      </c>
      <c r="D42" s="10"/>
      <c r="E42" s="85" t="s">
        <v>66</v>
      </c>
      <c r="F42" s="78" t="s">
        <v>18</v>
      </c>
      <c r="G42" s="79">
        <v>1</v>
      </c>
      <c r="H42" s="79">
        <v>1</v>
      </c>
      <c r="I42" s="80"/>
      <c r="J42" s="71"/>
      <c r="K42" s="71">
        <v>100</v>
      </c>
      <c r="L42" s="15">
        <f t="shared" si="5"/>
        <v>100</v>
      </c>
      <c r="M42" s="175"/>
    </row>
    <row r="43" spans="1:13" s="72" customFormat="1" outlineLevel="2" x14ac:dyDescent="0.2">
      <c r="A43" s="51" t="s">
        <v>14</v>
      </c>
      <c r="B43" s="51" t="s">
        <v>56</v>
      </c>
      <c r="C43" s="10" t="s">
        <v>59</v>
      </c>
      <c r="D43" s="10"/>
      <c r="E43" s="85" t="s">
        <v>68</v>
      </c>
      <c r="F43" s="78" t="s">
        <v>50</v>
      </c>
      <c r="G43" s="79">
        <v>20</v>
      </c>
      <c r="H43" s="79">
        <v>1</v>
      </c>
      <c r="I43" s="80"/>
      <c r="J43" s="71"/>
      <c r="K43" s="71">
        <v>7.75</v>
      </c>
      <c r="L43" s="15">
        <f t="shared" si="5"/>
        <v>155</v>
      </c>
      <c r="M43" s="175"/>
    </row>
    <row r="44" spans="1:13" s="72" customFormat="1" outlineLevel="2" x14ac:dyDescent="0.2">
      <c r="A44" s="51" t="s">
        <v>14</v>
      </c>
      <c r="B44" s="51" t="s">
        <v>56</v>
      </c>
      <c r="C44" s="10" t="s">
        <v>61</v>
      </c>
      <c r="D44" s="10"/>
      <c r="E44" s="85" t="s">
        <v>70</v>
      </c>
      <c r="F44" s="78" t="s">
        <v>50</v>
      </c>
      <c r="G44" s="79">
        <v>100</v>
      </c>
      <c r="H44" s="79">
        <v>1</v>
      </c>
      <c r="I44" s="80"/>
      <c r="J44" s="71"/>
      <c r="K44" s="71">
        <v>9</v>
      </c>
      <c r="L44" s="15">
        <f t="shared" si="5"/>
        <v>900</v>
      </c>
      <c r="M44" s="175"/>
    </row>
    <row r="45" spans="1:13" s="72" customFormat="1" outlineLevel="2" x14ac:dyDescent="0.2">
      <c r="A45" s="51" t="s">
        <v>14</v>
      </c>
      <c r="B45" s="51" t="s">
        <v>56</v>
      </c>
      <c r="C45" s="10" t="s">
        <v>63</v>
      </c>
      <c r="D45" s="10"/>
      <c r="E45" s="85" t="s">
        <v>72</v>
      </c>
      <c r="F45" s="78" t="s">
        <v>50</v>
      </c>
      <c r="G45" s="79">
        <v>50</v>
      </c>
      <c r="H45" s="79">
        <v>1</v>
      </c>
      <c r="I45" s="86"/>
      <c r="J45" s="71"/>
      <c r="K45" s="71">
        <v>12</v>
      </c>
      <c r="L45" s="15">
        <f t="shared" si="5"/>
        <v>600</v>
      </c>
      <c r="M45" s="175"/>
    </row>
    <row r="46" spans="1:13" s="72" customFormat="1" outlineLevel="2" x14ac:dyDescent="0.2">
      <c r="A46" s="51" t="s">
        <v>14</v>
      </c>
      <c r="B46" s="51" t="s">
        <v>56</v>
      </c>
      <c r="C46" s="10" t="s">
        <v>65</v>
      </c>
      <c r="D46" s="10"/>
      <c r="E46" s="85" t="s">
        <v>74</v>
      </c>
      <c r="F46" s="78" t="s">
        <v>50</v>
      </c>
      <c r="G46" s="79">
        <v>50</v>
      </c>
      <c r="H46" s="79">
        <v>1</v>
      </c>
      <c r="I46" s="86"/>
      <c r="J46" s="71"/>
      <c r="K46" s="71">
        <v>7.3</v>
      </c>
      <c r="L46" s="15">
        <f t="shared" si="5"/>
        <v>365</v>
      </c>
      <c r="M46" s="175"/>
    </row>
    <row r="47" spans="1:13" s="72" customFormat="1" outlineLevel="2" x14ac:dyDescent="0.2">
      <c r="A47" s="51" t="s">
        <v>14</v>
      </c>
      <c r="B47" s="51" t="s">
        <v>56</v>
      </c>
      <c r="C47" s="10" t="s">
        <v>67</v>
      </c>
      <c r="D47" s="10"/>
      <c r="E47" s="85" t="s">
        <v>76</v>
      </c>
      <c r="F47" s="78" t="s">
        <v>50</v>
      </c>
      <c r="G47" s="79">
        <v>10</v>
      </c>
      <c r="H47" s="79">
        <v>1</v>
      </c>
      <c r="I47" s="86"/>
      <c r="J47" s="71"/>
      <c r="K47" s="71">
        <v>5</v>
      </c>
      <c r="L47" s="15">
        <f t="shared" si="5"/>
        <v>50</v>
      </c>
      <c r="M47" s="175"/>
    </row>
    <row r="48" spans="1:13" s="72" customFormat="1" outlineLevel="2" x14ac:dyDescent="0.2">
      <c r="A48" s="51" t="s">
        <v>14</v>
      </c>
      <c r="B48" s="51" t="s">
        <v>56</v>
      </c>
      <c r="C48" s="10" t="s">
        <v>69</v>
      </c>
      <c r="D48" s="10"/>
      <c r="E48" s="85" t="s">
        <v>78</v>
      </c>
      <c r="F48" s="78" t="s">
        <v>50</v>
      </c>
      <c r="G48" s="79">
        <v>50</v>
      </c>
      <c r="H48" s="79">
        <v>1</v>
      </c>
      <c r="I48" s="86"/>
      <c r="J48" s="71"/>
      <c r="K48" s="71">
        <v>22</v>
      </c>
      <c r="L48" s="15">
        <f t="shared" si="5"/>
        <v>1100</v>
      </c>
      <c r="M48" s="175"/>
    </row>
    <row r="49" spans="1:13" s="72" customFormat="1" outlineLevel="2" x14ac:dyDescent="0.2">
      <c r="A49" s="51" t="s">
        <v>14</v>
      </c>
      <c r="B49" s="51" t="s">
        <v>56</v>
      </c>
      <c r="C49" s="10" t="s">
        <v>71</v>
      </c>
      <c r="D49" s="10"/>
      <c r="E49" s="85" t="s">
        <v>80</v>
      </c>
      <c r="F49" s="78" t="s">
        <v>50</v>
      </c>
      <c r="G49" s="79">
        <v>50</v>
      </c>
      <c r="H49" s="79">
        <v>1</v>
      </c>
      <c r="I49" s="86"/>
      <c r="J49" s="71"/>
      <c r="K49" s="71">
        <v>5.5</v>
      </c>
      <c r="L49" s="15">
        <f t="shared" si="5"/>
        <v>275</v>
      </c>
      <c r="M49" s="175"/>
    </row>
    <row r="50" spans="1:13" s="72" customFormat="1" outlineLevel="2" x14ac:dyDescent="0.2">
      <c r="A50" s="51" t="s">
        <v>14</v>
      </c>
      <c r="B50" s="51" t="s">
        <v>56</v>
      </c>
      <c r="C50" s="10" t="s">
        <v>73</v>
      </c>
      <c r="D50" s="10"/>
      <c r="E50" s="47" t="s">
        <v>82</v>
      </c>
      <c r="F50" s="10" t="s">
        <v>18</v>
      </c>
      <c r="G50" s="79">
        <v>1</v>
      </c>
      <c r="H50" s="49">
        <v>1</v>
      </c>
      <c r="I50" s="86"/>
      <c r="J50" s="48"/>
      <c r="K50" s="48">
        <v>50</v>
      </c>
      <c r="L50" s="15">
        <f t="shared" si="5"/>
        <v>50</v>
      </c>
      <c r="M50" s="175"/>
    </row>
    <row r="51" spans="1:13" s="72" customFormat="1" outlineLevel="2" x14ac:dyDescent="0.2">
      <c r="A51" s="51" t="s">
        <v>14</v>
      </c>
      <c r="B51" s="51" t="s">
        <v>56</v>
      </c>
      <c r="C51" s="10" t="s">
        <v>75</v>
      </c>
      <c r="D51" s="10"/>
      <c r="E51" s="47" t="s">
        <v>84</v>
      </c>
      <c r="F51" s="10" t="s">
        <v>18</v>
      </c>
      <c r="G51" s="79">
        <v>1</v>
      </c>
      <c r="H51" s="49">
        <v>1</v>
      </c>
      <c r="I51" s="86"/>
      <c r="J51" s="48"/>
      <c r="K51" s="48">
        <v>40</v>
      </c>
      <c r="L51" s="15">
        <f t="shared" si="5"/>
        <v>40</v>
      </c>
      <c r="M51" s="175"/>
    </row>
    <row r="52" spans="1:13" s="72" customFormat="1" outlineLevel="2" x14ac:dyDescent="0.2">
      <c r="A52" s="51" t="s">
        <v>14</v>
      </c>
      <c r="B52" s="51" t="s">
        <v>56</v>
      </c>
      <c r="C52" s="10" t="s">
        <v>77</v>
      </c>
      <c r="D52" s="10"/>
      <c r="E52" s="47" t="s">
        <v>86</v>
      </c>
      <c r="F52" s="10" t="s">
        <v>50</v>
      </c>
      <c r="G52" s="79">
        <v>10</v>
      </c>
      <c r="H52" s="49">
        <v>1</v>
      </c>
      <c r="I52" s="86"/>
      <c r="J52" s="48"/>
      <c r="K52" s="48">
        <v>5</v>
      </c>
      <c r="L52" s="15">
        <f t="shared" si="5"/>
        <v>50</v>
      </c>
      <c r="M52" s="175"/>
    </row>
    <row r="53" spans="1:13" s="72" customFormat="1" outlineLevel="2" x14ac:dyDescent="0.2">
      <c r="A53" s="51" t="s">
        <v>14</v>
      </c>
      <c r="B53" s="51" t="s">
        <v>56</v>
      </c>
      <c r="C53" s="10" t="s">
        <v>79</v>
      </c>
      <c r="D53" s="10"/>
      <c r="E53" s="85" t="s">
        <v>88</v>
      </c>
      <c r="F53" s="78" t="s">
        <v>50</v>
      </c>
      <c r="G53" s="79">
        <v>20</v>
      </c>
      <c r="H53" s="87">
        <v>1</v>
      </c>
      <c r="I53" s="86"/>
      <c r="J53" s="71"/>
      <c r="K53" s="71">
        <v>12.5</v>
      </c>
      <c r="L53" s="15">
        <f t="shared" si="5"/>
        <v>250</v>
      </c>
      <c r="M53" s="175"/>
    </row>
    <row r="54" spans="1:13" s="40" customFormat="1" outlineLevel="2" x14ac:dyDescent="0.2">
      <c r="A54" s="51" t="s">
        <v>14</v>
      </c>
      <c r="B54" s="51" t="s">
        <v>56</v>
      </c>
      <c r="C54" s="10" t="s">
        <v>81</v>
      </c>
      <c r="D54" s="10"/>
      <c r="E54" s="85" t="s">
        <v>91</v>
      </c>
      <c r="F54" s="78" t="s">
        <v>50</v>
      </c>
      <c r="G54" s="79">
        <v>10</v>
      </c>
      <c r="H54" s="87">
        <v>1</v>
      </c>
      <c r="I54" s="70"/>
      <c r="J54" s="70"/>
      <c r="K54" s="71">
        <v>5.9</v>
      </c>
      <c r="L54" s="15">
        <f t="shared" si="5"/>
        <v>59</v>
      </c>
      <c r="M54" s="175"/>
    </row>
    <row r="55" spans="1:13" s="40" customFormat="1" outlineLevel="2" x14ac:dyDescent="0.2">
      <c r="A55" s="51" t="s">
        <v>14</v>
      </c>
      <c r="B55" s="51" t="s">
        <v>56</v>
      </c>
      <c r="C55" s="10" t="s">
        <v>83</v>
      </c>
      <c r="D55" s="10"/>
      <c r="E55" s="85" t="s">
        <v>246</v>
      </c>
      <c r="F55" s="78" t="s">
        <v>50</v>
      </c>
      <c r="G55" s="79">
        <v>10</v>
      </c>
      <c r="H55" s="87">
        <v>1</v>
      </c>
      <c r="I55" s="70"/>
      <c r="J55" s="70"/>
      <c r="K55" s="71">
        <v>55</v>
      </c>
      <c r="L55" s="15">
        <f t="shared" ref="L55" si="6">G55*H55*K55</f>
        <v>550</v>
      </c>
      <c r="M55" s="175"/>
    </row>
    <row r="56" spans="1:13" s="40" customFormat="1" outlineLevel="2" x14ac:dyDescent="0.2">
      <c r="A56" s="51" t="s">
        <v>14</v>
      </c>
      <c r="B56" s="51" t="s">
        <v>56</v>
      </c>
      <c r="C56" s="10" t="s">
        <v>85</v>
      </c>
      <c r="D56" s="10"/>
      <c r="E56" s="85" t="s">
        <v>95</v>
      </c>
      <c r="F56" s="78" t="s">
        <v>50</v>
      </c>
      <c r="G56" s="79">
        <v>10</v>
      </c>
      <c r="H56" s="79">
        <v>1</v>
      </c>
      <c r="I56" s="71"/>
      <c r="J56" s="71"/>
      <c r="K56" s="71">
        <v>5.6</v>
      </c>
      <c r="L56" s="15">
        <f t="shared" si="5"/>
        <v>56</v>
      </c>
      <c r="M56" s="175"/>
    </row>
    <row r="57" spans="1:13" s="72" customFormat="1" outlineLevel="2" x14ac:dyDescent="0.2">
      <c r="A57" s="51" t="s">
        <v>14</v>
      </c>
      <c r="B57" s="51" t="s">
        <v>56</v>
      </c>
      <c r="C57" s="10" t="s">
        <v>87</v>
      </c>
      <c r="D57" s="10"/>
      <c r="E57" s="85" t="s">
        <v>97</v>
      </c>
      <c r="F57" s="78" t="s">
        <v>50</v>
      </c>
      <c r="G57" s="79">
        <v>20</v>
      </c>
      <c r="H57" s="79">
        <v>1</v>
      </c>
      <c r="I57" s="71"/>
      <c r="J57" s="71"/>
      <c r="K57" s="71">
        <v>8.5</v>
      </c>
      <c r="L57" s="15">
        <f t="shared" si="5"/>
        <v>170</v>
      </c>
      <c r="M57" s="175"/>
    </row>
    <row r="58" spans="1:13" s="72" customFormat="1" outlineLevel="2" x14ac:dyDescent="0.2">
      <c r="A58" s="51" t="s">
        <v>14</v>
      </c>
      <c r="B58" s="51" t="s">
        <v>56</v>
      </c>
      <c r="C58" s="10" t="s">
        <v>89</v>
      </c>
      <c r="D58" s="10"/>
      <c r="E58" s="84" t="s">
        <v>100</v>
      </c>
      <c r="F58" s="78" t="s">
        <v>93</v>
      </c>
      <c r="G58" s="79">
        <v>10</v>
      </c>
      <c r="H58" s="79">
        <v>1</v>
      </c>
      <c r="I58" s="80"/>
      <c r="J58" s="71"/>
      <c r="K58" s="71">
        <v>50</v>
      </c>
      <c r="L58" s="15">
        <f t="shared" si="5"/>
        <v>500</v>
      </c>
      <c r="M58" s="175"/>
    </row>
    <row r="59" spans="1:13" s="72" customFormat="1" outlineLevel="2" x14ac:dyDescent="0.2">
      <c r="A59" s="51" t="s">
        <v>14</v>
      </c>
      <c r="B59" s="51" t="s">
        <v>56</v>
      </c>
      <c r="C59" s="10" t="s">
        <v>90</v>
      </c>
      <c r="D59" s="10"/>
      <c r="E59" s="152" t="s">
        <v>102</v>
      </c>
      <c r="F59" s="13" t="s">
        <v>93</v>
      </c>
      <c r="G59" s="79">
        <v>20</v>
      </c>
      <c r="H59" s="14">
        <v>1</v>
      </c>
      <c r="I59" s="89"/>
      <c r="J59" s="64"/>
      <c r="K59" s="64">
        <v>44</v>
      </c>
      <c r="L59" s="153">
        <f t="shared" si="5"/>
        <v>880</v>
      </c>
      <c r="M59" s="175"/>
    </row>
    <row r="60" spans="1:13" s="72" customFormat="1" outlineLevel="2" x14ac:dyDescent="0.2">
      <c r="A60" s="51" t="s">
        <v>160</v>
      </c>
      <c r="B60" s="51" t="s">
        <v>113</v>
      </c>
      <c r="C60" s="10" t="s">
        <v>92</v>
      </c>
      <c r="D60" s="10"/>
      <c r="E60" s="152" t="s">
        <v>104</v>
      </c>
      <c r="F60" s="13" t="s">
        <v>105</v>
      </c>
      <c r="G60" s="79">
        <v>30</v>
      </c>
      <c r="H60" s="14">
        <v>1</v>
      </c>
      <c r="I60" s="89"/>
      <c r="J60" s="64"/>
      <c r="K60" s="64">
        <v>28</v>
      </c>
      <c r="L60" s="153">
        <f t="shared" si="5"/>
        <v>840</v>
      </c>
      <c r="M60" s="175"/>
    </row>
    <row r="61" spans="1:13" s="72" customFormat="1" outlineLevel="2" x14ac:dyDescent="0.2">
      <c r="A61" s="51" t="s">
        <v>14</v>
      </c>
      <c r="B61" s="51" t="s">
        <v>56</v>
      </c>
      <c r="C61" s="10" t="s">
        <v>94</v>
      </c>
      <c r="D61" s="10"/>
      <c r="E61" s="152" t="s">
        <v>107</v>
      </c>
      <c r="F61" s="13" t="s">
        <v>105</v>
      </c>
      <c r="G61" s="79">
        <v>30</v>
      </c>
      <c r="H61" s="14">
        <v>1</v>
      </c>
      <c r="I61" s="89"/>
      <c r="J61" s="64"/>
      <c r="K61" s="64">
        <v>38</v>
      </c>
      <c r="L61" s="153">
        <f t="shared" si="5"/>
        <v>1140</v>
      </c>
      <c r="M61" s="175"/>
    </row>
    <row r="62" spans="1:13" s="72" customFormat="1" outlineLevel="2" x14ac:dyDescent="0.2">
      <c r="A62" s="51" t="s">
        <v>14</v>
      </c>
      <c r="B62" s="51" t="s">
        <v>56</v>
      </c>
      <c r="C62" s="10" t="s">
        <v>96</v>
      </c>
      <c r="D62" s="10"/>
      <c r="E62" s="88" t="s">
        <v>109</v>
      </c>
      <c r="F62" s="78" t="s">
        <v>50</v>
      </c>
      <c r="G62" s="79">
        <v>30</v>
      </c>
      <c r="H62" s="14">
        <v>1</v>
      </c>
      <c r="I62" s="89"/>
      <c r="J62" s="64"/>
      <c r="K62" s="64">
        <v>6</v>
      </c>
      <c r="L62" s="15">
        <f t="shared" si="5"/>
        <v>180</v>
      </c>
      <c r="M62" s="175"/>
    </row>
    <row r="63" spans="1:13" s="72" customFormat="1" outlineLevel="2" x14ac:dyDescent="0.2">
      <c r="A63" s="51" t="s">
        <v>14</v>
      </c>
      <c r="B63" s="51" t="s">
        <v>56</v>
      </c>
      <c r="C63" s="10" t="s">
        <v>98</v>
      </c>
      <c r="D63" s="10"/>
      <c r="E63" s="90" t="s">
        <v>111</v>
      </c>
      <c r="F63" s="78" t="s">
        <v>50</v>
      </c>
      <c r="G63" s="79">
        <v>30</v>
      </c>
      <c r="H63" s="91">
        <v>1</v>
      </c>
      <c r="I63" s="92"/>
      <c r="J63" s="64"/>
      <c r="K63" s="64">
        <v>50</v>
      </c>
      <c r="L63" s="15">
        <f t="shared" si="5"/>
        <v>1500</v>
      </c>
      <c r="M63" s="175"/>
    </row>
    <row r="64" spans="1:13" s="72" customFormat="1" outlineLevel="2" x14ac:dyDescent="0.25">
      <c r="A64" s="51" t="s">
        <v>14</v>
      </c>
      <c r="B64" s="51" t="s">
        <v>56</v>
      </c>
      <c r="C64" s="10" t="s">
        <v>99</v>
      </c>
      <c r="D64" s="10"/>
      <c r="E64" s="93"/>
      <c r="F64" s="94"/>
      <c r="G64" s="95"/>
      <c r="H64" s="95"/>
      <c r="I64" s="96"/>
      <c r="J64" s="97"/>
      <c r="K64" s="97"/>
      <c r="L64" s="98"/>
      <c r="M64" s="175"/>
    </row>
    <row r="65" spans="1:13" s="72" customFormat="1" outlineLevel="2" x14ac:dyDescent="0.25">
      <c r="A65" s="51" t="s">
        <v>14</v>
      </c>
      <c r="B65" s="51" t="s">
        <v>56</v>
      </c>
      <c r="C65" s="10" t="s">
        <v>101</v>
      </c>
      <c r="D65" s="10"/>
      <c r="E65" s="7" t="s">
        <v>112</v>
      </c>
      <c r="F65" s="99"/>
      <c r="G65" s="100"/>
      <c r="H65" s="100"/>
      <c r="I65" s="101"/>
      <c r="J65" s="102"/>
      <c r="K65" s="102"/>
      <c r="L65" s="9">
        <f>SUM(L66:L81)</f>
        <v>20130</v>
      </c>
      <c r="M65" s="179">
        <f>+L65</f>
        <v>20130</v>
      </c>
    </row>
    <row r="66" spans="1:13" s="72" customFormat="1" outlineLevel="2" x14ac:dyDescent="0.2">
      <c r="A66" s="51" t="s">
        <v>14</v>
      </c>
      <c r="B66" s="51" t="s">
        <v>56</v>
      </c>
      <c r="C66" s="10" t="s">
        <v>103</v>
      </c>
      <c r="D66" s="10"/>
      <c r="E66" s="90" t="s">
        <v>115</v>
      </c>
      <c r="F66" s="13" t="s">
        <v>50</v>
      </c>
      <c r="G66" s="14">
        <v>250</v>
      </c>
      <c r="H66" s="14">
        <v>1</v>
      </c>
      <c r="I66" s="92"/>
      <c r="J66" s="64"/>
      <c r="K66" s="64">
        <v>25</v>
      </c>
      <c r="L66" s="15">
        <f t="shared" ref="L66:L81" si="7">G66*H66*K66</f>
        <v>6250</v>
      </c>
      <c r="M66" s="175"/>
    </row>
    <row r="67" spans="1:13" s="72" customFormat="1" outlineLevel="2" x14ac:dyDescent="0.2">
      <c r="A67" s="51" t="s">
        <v>14</v>
      </c>
      <c r="B67" s="51" t="s">
        <v>56</v>
      </c>
      <c r="C67" s="10" t="s">
        <v>106</v>
      </c>
      <c r="D67" s="10"/>
      <c r="E67" s="90" t="s">
        <v>117</v>
      </c>
      <c r="F67" s="13" t="s">
        <v>50</v>
      </c>
      <c r="G67" s="14">
        <v>20</v>
      </c>
      <c r="H67" s="79">
        <v>1</v>
      </c>
      <c r="I67" s="86"/>
      <c r="J67" s="71"/>
      <c r="K67" s="71">
        <v>14</v>
      </c>
      <c r="L67" s="15">
        <f t="shared" si="7"/>
        <v>280</v>
      </c>
      <c r="M67" s="175"/>
    </row>
    <row r="68" spans="1:13" outlineLevel="2" x14ac:dyDescent="0.2">
      <c r="A68" s="51" t="s">
        <v>14</v>
      </c>
      <c r="B68" s="51" t="s">
        <v>56</v>
      </c>
      <c r="C68" s="10" t="s">
        <v>108</v>
      </c>
      <c r="D68" s="10"/>
      <c r="E68" s="90" t="s">
        <v>119</v>
      </c>
      <c r="F68" s="13" t="s">
        <v>50</v>
      </c>
      <c r="G68" s="14">
        <v>250</v>
      </c>
      <c r="H68" s="79">
        <v>2</v>
      </c>
      <c r="I68" s="86"/>
      <c r="J68" s="71"/>
      <c r="K68" s="71">
        <v>2.2999999999999998</v>
      </c>
      <c r="L68" s="15">
        <f t="shared" si="7"/>
        <v>1150</v>
      </c>
    </row>
    <row r="69" spans="1:13" outlineLevel="2" x14ac:dyDescent="0.2">
      <c r="A69" s="51" t="s">
        <v>14</v>
      </c>
      <c r="B69" s="51" t="s">
        <v>56</v>
      </c>
      <c r="C69" s="10" t="s">
        <v>110</v>
      </c>
      <c r="D69" s="10"/>
      <c r="E69" s="90" t="s">
        <v>121</v>
      </c>
      <c r="F69" s="13" t="s">
        <v>50</v>
      </c>
      <c r="G69" s="14">
        <v>100</v>
      </c>
      <c r="H69" s="79">
        <v>1</v>
      </c>
      <c r="I69" s="86"/>
      <c r="J69" s="71"/>
      <c r="K69" s="71">
        <v>5</v>
      </c>
      <c r="L69" s="15">
        <f t="shared" si="7"/>
        <v>500</v>
      </c>
    </row>
    <row r="70" spans="1:13" s="72" customFormat="1" outlineLevel="1" x14ac:dyDescent="0.2">
      <c r="A70" s="10"/>
      <c r="B70" s="10"/>
      <c r="C70" s="10"/>
      <c r="D70" s="10"/>
      <c r="E70" s="90" t="s">
        <v>123</v>
      </c>
      <c r="F70" s="13" t="s">
        <v>50</v>
      </c>
      <c r="G70" s="14">
        <v>250</v>
      </c>
      <c r="H70" s="79">
        <v>1</v>
      </c>
      <c r="I70" s="86"/>
      <c r="J70" s="71"/>
      <c r="K70" s="71">
        <v>4</v>
      </c>
      <c r="L70" s="15">
        <f t="shared" si="7"/>
        <v>1000</v>
      </c>
      <c r="M70" s="175"/>
    </row>
    <row r="71" spans="1:13" s="72" customFormat="1" outlineLevel="1" x14ac:dyDescent="0.2">
      <c r="A71" s="42"/>
      <c r="B71" s="42"/>
      <c r="C71" s="42"/>
      <c r="D71" s="147" t="s">
        <v>4</v>
      </c>
      <c r="E71" s="90" t="s">
        <v>247</v>
      </c>
      <c r="F71" s="13" t="s">
        <v>93</v>
      </c>
      <c r="G71" s="14">
        <v>5</v>
      </c>
      <c r="H71" s="79">
        <v>1</v>
      </c>
      <c r="I71" s="86"/>
      <c r="J71" s="71"/>
      <c r="K71" s="71">
        <v>350</v>
      </c>
      <c r="L71" s="15">
        <f t="shared" ref="L71" si="8">G71*H71*K71</f>
        <v>1750</v>
      </c>
    </row>
    <row r="72" spans="1:13" outlineLevel="2" x14ac:dyDescent="0.2">
      <c r="A72" s="10" t="s">
        <v>14</v>
      </c>
      <c r="B72" s="10" t="s">
        <v>113</v>
      </c>
      <c r="C72" s="10" t="s">
        <v>114</v>
      </c>
      <c r="D72" s="10"/>
      <c r="E72" s="90" t="s">
        <v>125</v>
      </c>
      <c r="F72" s="13" t="s">
        <v>50</v>
      </c>
      <c r="G72" s="14">
        <v>10</v>
      </c>
      <c r="H72" s="79">
        <v>1</v>
      </c>
      <c r="I72" s="86"/>
      <c r="J72" s="71"/>
      <c r="K72" s="71">
        <v>65</v>
      </c>
      <c r="L72" s="15">
        <f t="shared" si="7"/>
        <v>650</v>
      </c>
    </row>
    <row r="73" spans="1:13" s="103" customFormat="1" outlineLevel="2" x14ac:dyDescent="0.2">
      <c r="A73" s="10" t="s">
        <v>14</v>
      </c>
      <c r="B73" s="10" t="s">
        <v>113</v>
      </c>
      <c r="C73" s="10" t="s">
        <v>116</v>
      </c>
      <c r="D73" s="10"/>
      <c r="E73" s="90" t="s">
        <v>127</v>
      </c>
      <c r="F73" s="13" t="s">
        <v>50</v>
      </c>
      <c r="G73" s="14">
        <v>10</v>
      </c>
      <c r="H73" s="79">
        <v>1</v>
      </c>
      <c r="I73" s="86"/>
      <c r="J73" s="71"/>
      <c r="K73" s="71">
        <v>65</v>
      </c>
      <c r="L73" s="15">
        <f t="shared" si="7"/>
        <v>650</v>
      </c>
      <c r="M73" s="176"/>
    </row>
    <row r="74" spans="1:13" s="103" customFormat="1" outlineLevel="2" x14ac:dyDescent="0.2">
      <c r="A74" s="10" t="s">
        <v>14</v>
      </c>
      <c r="B74" s="10" t="s">
        <v>113</v>
      </c>
      <c r="C74" s="10" t="s">
        <v>118</v>
      </c>
      <c r="D74" s="10"/>
      <c r="E74" s="90" t="s">
        <v>129</v>
      </c>
      <c r="F74" s="13" t="s">
        <v>50</v>
      </c>
      <c r="G74" s="14">
        <v>250</v>
      </c>
      <c r="H74" s="79">
        <v>1</v>
      </c>
      <c r="I74" s="86"/>
      <c r="J74" s="71"/>
      <c r="K74" s="71">
        <v>2</v>
      </c>
      <c r="L74" s="15">
        <f t="shared" si="7"/>
        <v>500</v>
      </c>
      <c r="M74" s="176"/>
    </row>
    <row r="75" spans="1:13" s="103" customFormat="1" outlineLevel="2" x14ac:dyDescent="0.2">
      <c r="A75" s="10" t="s">
        <v>14</v>
      </c>
      <c r="B75" s="10" t="s">
        <v>113</v>
      </c>
      <c r="C75" s="10" t="s">
        <v>120</v>
      </c>
      <c r="D75" s="10"/>
      <c r="E75" s="90" t="s">
        <v>131</v>
      </c>
      <c r="F75" s="13" t="s">
        <v>50</v>
      </c>
      <c r="G75" s="14">
        <v>250</v>
      </c>
      <c r="H75" s="79">
        <v>1</v>
      </c>
      <c r="I75" s="86"/>
      <c r="J75" s="71"/>
      <c r="K75" s="71">
        <v>6</v>
      </c>
      <c r="L75" s="15">
        <f t="shared" si="7"/>
        <v>1500</v>
      </c>
      <c r="M75" s="176"/>
    </row>
    <row r="76" spans="1:13" s="103" customFormat="1" outlineLevel="2" x14ac:dyDescent="0.2">
      <c r="A76" s="10" t="s">
        <v>14</v>
      </c>
      <c r="B76" s="10" t="s">
        <v>113</v>
      </c>
      <c r="C76" s="10" t="s">
        <v>122</v>
      </c>
      <c r="D76" s="10"/>
      <c r="E76" s="90" t="s">
        <v>133</v>
      </c>
      <c r="F76" s="13" t="s">
        <v>50</v>
      </c>
      <c r="G76" s="14">
        <v>20</v>
      </c>
      <c r="H76" s="79">
        <v>1</v>
      </c>
      <c r="I76" s="86"/>
      <c r="J76" s="71"/>
      <c r="K76" s="71">
        <v>10</v>
      </c>
      <c r="L76" s="15">
        <f t="shared" si="7"/>
        <v>200</v>
      </c>
      <c r="M76" s="176"/>
    </row>
    <row r="77" spans="1:13" s="103" customFormat="1" outlineLevel="2" x14ac:dyDescent="0.2">
      <c r="A77" s="10" t="s">
        <v>160</v>
      </c>
      <c r="B77" s="10" t="s">
        <v>143</v>
      </c>
      <c r="C77" s="10" t="s">
        <v>124</v>
      </c>
      <c r="D77" s="10"/>
      <c r="E77" s="90" t="s">
        <v>135</v>
      </c>
      <c r="F77" s="78" t="s">
        <v>93</v>
      </c>
      <c r="G77" s="14">
        <v>10</v>
      </c>
      <c r="H77" s="79">
        <v>1</v>
      </c>
      <c r="I77" s="86"/>
      <c r="J77" s="71"/>
      <c r="K77" s="71">
        <v>20</v>
      </c>
      <c r="L77" s="15">
        <f t="shared" si="7"/>
        <v>200</v>
      </c>
      <c r="M77" s="176"/>
    </row>
    <row r="78" spans="1:13" s="103" customFormat="1" outlineLevel="2" x14ac:dyDescent="0.2">
      <c r="A78" s="10" t="s">
        <v>14</v>
      </c>
      <c r="B78" s="10" t="s">
        <v>113</v>
      </c>
      <c r="C78" s="10" t="s">
        <v>124</v>
      </c>
      <c r="D78" s="10"/>
      <c r="E78" s="90" t="s">
        <v>137</v>
      </c>
      <c r="F78" s="78" t="s">
        <v>18</v>
      </c>
      <c r="G78" s="14">
        <v>2</v>
      </c>
      <c r="H78" s="79">
        <v>1</v>
      </c>
      <c r="I78" s="71"/>
      <c r="J78" s="71"/>
      <c r="K78" s="71">
        <v>500</v>
      </c>
      <c r="L78" s="15">
        <f t="shared" si="7"/>
        <v>1000</v>
      </c>
      <c r="M78" s="176"/>
    </row>
    <row r="79" spans="1:13" s="103" customFormat="1" outlineLevel="2" x14ac:dyDescent="0.2">
      <c r="A79" s="10" t="s">
        <v>14</v>
      </c>
      <c r="B79" s="10" t="s">
        <v>113</v>
      </c>
      <c r="C79" s="10" t="s">
        <v>126</v>
      </c>
      <c r="D79" s="10"/>
      <c r="E79" s="90" t="s">
        <v>139</v>
      </c>
      <c r="F79" s="78" t="s">
        <v>93</v>
      </c>
      <c r="G79" s="14">
        <v>50</v>
      </c>
      <c r="H79" s="79">
        <v>1</v>
      </c>
      <c r="I79" s="71"/>
      <c r="J79" s="71"/>
      <c r="K79" s="71">
        <v>10</v>
      </c>
      <c r="L79" s="15">
        <f t="shared" si="7"/>
        <v>500</v>
      </c>
      <c r="M79" s="176"/>
    </row>
    <row r="80" spans="1:13" s="103" customFormat="1" outlineLevel="2" x14ac:dyDescent="0.2">
      <c r="A80" s="10" t="s">
        <v>14</v>
      </c>
      <c r="B80" s="10" t="s">
        <v>113</v>
      </c>
      <c r="C80" s="10" t="s">
        <v>128</v>
      </c>
      <c r="D80" s="10"/>
      <c r="E80" s="90" t="s">
        <v>141</v>
      </c>
      <c r="F80" s="78" t="s">
        <v>50</v>
      </c>
      <c r="G80" s="14">
        <v>250</v>
      </c>
      <c r="H80" s="79">
        <v>30</v>
      </c>
      <c r="I80" s="71"/>
      <c r="J80" s="71"/>
      <c r="K80" s="71">
        <v>0.2</v>
      </c>
      <c r="L80" s="15">
        <f t="shared" si="7"/>
        <v>1500</v>
      </c>
      <c r="M80" s="176"/>
    </row>
    <row r="81" spans="1:13" s="103" customFormat="1" outlineLevel="2" x14ac:dyDescent="0.25">
      <c r="A81" s="10" t="s">
        <v>14</v>
      </c>
      <c r="B81" s="10" t="s">
        <v>113</v>
      </c>
      <c r="C81" s="10" t="s">
        <v>130</v>
      </c>
      <c r="D81" s="10"/>
      <c r="E81" s="85" t="s">
        <v>296</v>
      </c>
      <c r="F81" s="78" t="s">
        <v>50</v>
      </c>
      <c r="G81" s="79">
        <v>1</v>
      </c>
      <c r="H81" s="79">
        <v>1</v>
      </c>
      <c r="I81" s="71"/>
      <c r="J81" s="71"/>
      <c r="K81" s="71">
        <v>2500</v>
      </c>
      <c r="L81" s="71">
        <f t="shared" si="7"/>
        <v>2500</v>
      </c>
      <c r="M81" s="176"/>
    </row>
    <row r="82" spans="1:13" s="103" customFormat="1" outlineLevel="2" x14ac:dyDescent="0.25">
      <c r="A82" s="10" t="s">
        <v>14</v>
      </c>
      <c r="B82" s="10" t="s">
        <v>113</v>
      </c>
      <c r="C82" s="10" t="s">
        <v>132</v>
      </c>
      <c r="D82" s="10"/>
      <c r="E82" s="85"/>
      <c r="F82" s="78"/>
      <c r="G82" s="79"/>
      <c r="H82" s="79"/>
      <c r="I82" s="71"/>
      <c r="J82" s="71"/>
      <c r="K82" s="71"/>
      <c r="L82" s="71"/>
      <c r="M82" s="176"/>
    </row>
    <row r="83" spans="1:13" s="103" customFormat="1" outlineLevel="2" x14ac:dyDescent="0.25">
      <c r="A83" s="10" t="s">
        <v>14</v>
      </c>
      <c r="B83" s="10" t="s">
        <v>113</v>
      </c>
      <c r="C83" s="10" t="s">
        <v>134</v>
      </c>
      <c r="D83" s="10"/>
      <c r="E83" s="73" t="s">
        <v>142</v>
      </c>
      <c r="F83" s="81"/>
      <c r="G83" s="82"/>
      <c r="H83" s="82"/>
      <c r="I83" s="7"/>
      <c r="J83" s="7"/>
      <c r="K83" s="7"/>
      <c r="L83" s="9">
        <f>SUM(L84:L89)</f>
        <v>8500</v>
      </c>
      <c r="M83" s="179">
        <f>+L83</f>
        <v>8500</v>
      </c>
    </row>
    <row r="84" spans="1:13" s="72" customFormat="1" outlineLevel="2" x14ac:dyDescent="0.2">
      <c r="A84" s="10" t="s">
        <v>14</v>
      </c>
      <c r="B84" s="10" t="s">
        <v>113</v>
      </c>
      <c r="C84" s="10" t="s">
        <v>136</v>
      </c>
      <c r="D84" s="10"/>
      <c r="E84" s="85" t="s">
        <v>145</v>
      </c>
      <c r="F84" s="78" t="s">
        <v>50</v>
      </c>
      <c r="G84" s="79">
        <v>2</v>
      </c>
      <c r="H84" s="79">
        <v>1</v>
      </c>
      <c r="I84" s="71"/>
      <c r="J84" s="71"/>
      <c r="K84" s="71">
        <v>1500</v>
      </c>
      <c r="L84" s="15">
        <f t="shared" ref="L84:L89" si="9">G84*H84*K84</f>
        <v>3000</v>
      </c>
      <c r="M84" s="175"/>
    </row>
    <row r="85" spans="1:13" s="72" customFormat="1" outlineLevel="2" x14ac:dyDescent="0.2">
      <c r="A85" s="10" t="s">
        <v>14</v>
      </c>
      <c r="B85" s="10" t="s">
        <v>113</v>
      </c>
      <c r="C85" s="10" t="s">
        <v>138</v>
      </c>
      <c r="D85" s="10"/>
      <c r="E85" s="85" t="s">
        <v>147</v>
      </c>
      <c r="F85" s="78" t="s">
        <v>50</v>
      </c>
      <c r="G85" s="79">
        <v>1</v>
      </c>
      <c r="H85" s="79">
        <v>1</v>
      </c>
      <c r="I85" s="71"/>
      <c r="J85" s="71"/>
      <c r="K85" s="71">
        <v>1300</v>
      </c>
      <c r="L85" s="15">
        <f t="shared" si="9"/>
        <v>1300</v>
      </c>
      <c r="M85" s="175"/>
    </row>
    <row r="86" spans="1:13" s="72" customFormat="1" outlineLevel="2" x14ac:dyDescent="0.2">
      <c r="A86" s="10" t="s">
        <v>14</v>
      </c>
      <c r="B86" s="10" t="s">
        <v>113</v>
      </c>
      <c r="C86" s="10" t="s">
        <v>140</v>
      </c>
      <c r="D86" s="10"/>
      <c r="E86" s="85" t="s">
        <v>149</v>
      </c>
      <c r="F86" s="78" t="s">
        <v>50</v>
      </c>
      <c r="G86" s="79">
        <v>5</v>
      </c>
      <c r="H86" s="79">
        <v>1</v>
      </c>
      <c r="I86" s="71"/>
      <c r="J86" s="71"/>
      <c r="K86" s="71">
        <v>200</v>
      </c>
      <c r="L86" s="15">
        <f t="shared" si="9"/>
        <v>1000</v>
      </c>
      <c r="M86" s="175"/>
    </row>
    <row r="87" spans="1:13" s="72" customFormat="1" outlineLevel="1" x14ac:dyDescent="0.2">
      <c r="A87" s="51"/>
      <c r="B87" s="51"/>
      <c r="C87" s="104"/>
      <c r="D87" s="104"/>
      <c r="E87" s="85" t="s">
        <v>151</v>
      </c>
      <c r="F87" s="78" t="s">
        <v>50</v>
      </c>
      <c r="G87" s="79">
        <v>20</v>
      </c>
      <c r="H87" s="79">
        <v>1</v>
      </c>
      <c r="I87" s="71"/>
      <c r="J87" s="71"/>
      <c r="K87" s="71">
        <v>50</v>
      </c>
      <c r="L87" s="15">
        <f t="shared" si="9"/>
        <v>1000</v>
      </c>
      <c r="M87" s="175"/>
    </row>
    <row r="88" spans="1:13" s="72" customFormat="1" outlineLevel="1" x14ac:dyDescent="0.2">
      <c r="A88" s="51"/>
      <c r="B88" s="51"/>
      <c r="C88" s="104"/>
      <c r="D88" s="104"/>
      <c r="E88" s="85" t="s">
        <v>154</v>
      </c>
      <c r="F88" s="78" t="s">
        <v>50</v>
      </c>
      <c r="G88" s="79">
        <v>1</v>
      </c>
      <c r="H88" s="79">
        <v>1</v>
      </c>
      <c r="I88" s="71"/>
      <c r="J88" s="71"/>
      <c r="K88" s="71">
        <v>2000</v>
      </c>
      <c r="L88" s="15">
        <f t="shared" si="9"/>
        <v>2000</v>
      </c>
      <c r="M88" s="175"/>
    </row>
    <row r="89" spans="1:13" s="72" customFormat="1" outlineLevel="1" x14ac:dyDescent="0.2">
      <c r="A89" s="42"/>
      <c r="B89" s="42"/>
      <c r="C89" s="42"/>
      <c r="D89" s="148" t="s">
        <v>4</v>
      </c>
      <c r="E89" s="85" t="s">
        <v>156</v>
      </c>
      <c r="F89" s="78" t="s">
        <v>50</v>
      </c>
      <c r="G89" s="79">
        <v>1</v>
      </c>
      <c r="H89" s="79">
        <v>1</v>
      </c>
      <c r="I89" s="71"/>
      <c r="J89" s="71"/>
      <c r="K89" s="71">
        <v>200</v>
      </c>
      <c r="L89" s="15">
        <f t="shared" si="9"/>
        <v>200</v>
      </c>
    </row>
    <row r="90" spans="1:13" s="72" customFormat="1" outlineLevel="2" x14ac:dyDescent="0.25">
      <c r="A90" s="51" t="s">
        <v>14</v>
      </c>
      <c r="B90" s="51" t="s">
        <v>143</v>
      </c>
      <c r="C90" s="104" t="s">
        <v>144</v>
      </c>
      <c r="D90" s="104"/>
      <c r="E90" s="105"/>
      <c r="F90" s="68"/>
      <c r="G90" s="69"/>
      <c r="H90" s="69"/>
      <c r="I90" s="64"/>
      <c r="J90" s="64"/>
      <c r="K90" s="64"/>
      <c r="L90" s="64"/>
      <c r="M90" s="175"/>
    </row>
    <row r="91" spans="1:13" s="72" customFormat="1" outlineLevel="2" x14ac:dyDescent="0.25">
      <c r="A91" s="51" t="s">
        <v>14</v>
      </c>
      <c r="B91" s="51" t="s">
        <v>143</v>
      </c>
      <c r="C91" s="104" t="s">
        <v>146</v>
      </c>
      <c r="D91" s="104"/>
      <c r="E91" s="106" t="s">
        <v>159</v>
      </c>
      <c r="F91" s="21"/>
      <c r="G91" s="22"/>
      <c r="H91" s="22"/>
      <c r="I91" s="7"/>
      <c r="J91" s="7"/>
      <c r="K91" s="7"/>
      <c r="L91" s="9">
        <f>SUM(L92:L93)</f>
        <v>2350</v>
      </c>
      <c r="M91" s="178">
        <f>+L91</f>
        <v>2350</v>
      </c>
    </row>
    <row r="92" spans="1:13" s="72" customFormat="1" outlineLevel="2" x14ac:dyDescent="0.2">
      <c r="A92" s="51" t="s">
        <v>14</v>
      </c>
      <c r="B92" s="51" t="s">
        <v>143</v>
      </c>
      <c r="C92" s="104" t="s">
        <v>148</v>
      </c>
      <c r="D92" s="104"/>
      <c r="E92" s="90" t="s">
        <v>248</v>
      </c>
      <c r="F92" s="13" t="s">
        <v>17</v>
      </c>
      <c r="G92" s="14">
        <v>2</v>
      </c>
      <c r="H92" s="14">
        <v>4</v>
      </c>
      <c r="I92" s="64"/>
      <c r="J92" s="64"/>
      <c r="K92" s="64">
        <v>150</v>
      </c>
      <c r="L92" s="15">
        <f t="shared" ref="L92:L93" si="10">G92*H92*K92</f>
        <v>1200</v>
      </c>
      <c r="M92" s="175"/>
    </row>
    <row r="93" spans="1:13" s="72" customFormat="1" outlineLevel="2" x14ac:dyDescent="0.2">
      <c r="A93" s="51" t="s">
        <v>14</v>
      </c>
      <c r="B93" s="51" t="s">
        <v>143</v>
      </c>
      <c r="C93" s="104" t="s">
        <v>150</v>
      </c>
      <c r="D93" s="104"/>
      <c r="E93" s="107" t="s">
        <v>162</v>
      </c>
      <c r="F93" s="13" t="s">
        <v>17</v>
      </c>
      <c r="G93" s="14">
        <v>1</v>
      </c>
      <c r="H93" s="14">
        <v>10</v>
      </c>
      <c r="I93" s="64"/>
      <c r="J93" s="64"/>
      <c r="K93" s="64">
        <v>115</v>
      </c>
      <c r="L93" s="15">
        <f t="shared" si="10"/>
        <v>1150</v>
      </c>
      <c r="M93" s="175"/>
    </row>
    <row r="94" spans="1:13" s="72" customFormat="1" outlineLevel="2" x14ac:dyDescent="0.2">
      <c r="A94" s="51" t="s">
        <v>14</v>
      </c>
      <c r="B94" s="51" t="s">
        <v>143</v>
      </c>
      <c r="C94" s="104" t="s">
        <v>152</v>
      </c>
      <c r="D94" s="104"/>
      <c r="E94" s="107"/>
      <c r="F94" s="13"/>
      <c r="G94" s="14"/>
      <c r="H94" s="14"/>
      <c r="I94" s="64"/>
      <c r="J94" s="64"/>
      <c r="K94" s="108"/>
      <c r="L94" s="64"/>
      <c r="M94" s="175"/>
    </row>
    <row r="95" spans="1:13" s="72" customFormat="1" ht="15.75" outlineLevel="2" x14ac:dyDescent="0.25">
      <c r="A95" s="51" t="s">
        <v>14</v>
      </c>
      <c r="B95" s="51" t="s">
        <v>143</v>
      </c>
      <c r="C95" s="104" t="s">
        <v>153</v>
      </c>
      <c r="D95" s="104"/>
      <c r="E95" s="34" t="s">
        <v>163</v>
      </c>
      <c r="F95" s="35"/>
      <c r="G95" s="36"/>
      <c r="H95" s="36"/>
      <c r="I95" s="37"/>
      <c r="J95" s="37"/>
      <c r="K95" s="38"/>
      <c r="L95" s="39">
        <f>+L91+L83+L65+L37+L30</f>
        <v>45840</v>
      </c>
      <c r="M95" s="175"/>
    </row>
    <row r="96" spans="1:13" s="72" customFormat="1" outlineLevel="2" x14ac:dyDescent="0.25">
      <c r="A96" s="51" t="s">
        <v>14</v>
      </c>
      <c r="B96" s="51" t="s">
        <v>143</v>
      </c>
      <c r="C96" s="104" t="s">
        <v>155</v>
      </c>
      <c r="D96" s="104"/>
      <c r="E96" s="90"/>
      <c r="F96" s="13"/>
      <c r="G96" s="14"/>
      <c r="H96" s="14"/>
      <c r="I96" s="89"/>
      <c r="J96" s="110"/>
      <c r="K96" s="64"/>
      <c r="L96" s="64"/>
      <c r="M96" s="175"/>
    </row>
    <row r="97" spans="1:13" s="72" customFormat="1" outlineLevel="2" x14ac:dyDescent="0.25">
      <c r="A97" s="51" t="s">
        <v>14</v>
      </c>
      <c r="B97" s="51" t="s">
        <v>143</v>
      </c>
      <c r="C97" s="104" t="s">
        <v>157</v>
      </c>
      <c r="D97" s="104"/>
      <c r="E97" s="111" t="s">
        <v>164</v>
      </c>
      <c r="F97" s="81"/>
      <c r="G97" s="82"/>
      <c r="H97" s="82"/>
      <c r="I97" s="83"/>
      <c r="J97" s="112"/>
      <c r="K97" s="7"/>
      <c r="L97" s="9">
        <f>SUM(L98:L100)</f>
        <v>17200</v>
      </c>
      <c r="M97" s="178">
        <f>+L97</f>
        <v>17200</v>
      </c>
    </row>
    <row r="98" spans="1:13" s="72" customFormat="1" outlineLevel="2" x14ac:dyDescent="0.2">
      <c r="A98" s="51" t="s">
        <v>14</v>
      </c>
      <c r="B98" s="51" t="s">
        <v>143</v>
      </c>
      <c r="C98" s="104" t="s">
        <v>158</v>
      </c>
      <c r="D98" s="104"/>
      <c r="E98" s="90" t="s">
        <v>295</v>
      </c>
      <c r="F98" s="13" t="s">
        <v>167</v>
      </c>
      <c r="G98" s="52">
        <v>5</v>
      </c>
      <c r="H98" s="52">
        <v>8</v>
      </c>
      <c r="I98" s="89"/>
      <c r="J98" s="64"/>
      <c r="K98" s="27">
        <v>120</v>
      </c>
      <c r="L98" s="15">
        <f t="shared" ref="L98:L100" si="11">G98*H98*K98</f>
        <v>4800</v>
      </c>
      <c r="M98" s="175"/>
    </row>
    <row r="99" spans="1:13" outlineLevel="1" x14ac:dyDescent="0.2">
      <c r="A99" s="51"/>
      <c r="B99" s="51"/>
      <c r="C99" s="11"/>
      <c r="D99" s="11"/>
      <c r="E99" s="113" t="s">
        <v>169</v>
      </c>
      <c r="F99" s="149" t="s">
        <v>17</v>
      </c>
      <c r="G99" s="52">
        <v>1</v>
      </c>
      <c r="H99" s="52">
        <v>1</v>
      </c>
      <c r="I99" s="92"/>
      <c r="J99" s="64"/>
      <c r="K99" s="27">
        <v>8400</v>
      </c>
      <c r="L99" s="15">
        <f t="shared" si="11"/>
        <v>8400</v>
      </c>
    </row>
    <row r="100" spans="1:13" outlineLevel="1" x14ac:dyDescent="0.2">
      <c r="A100" s="42"/>
      <c r="B100" s="42"/>
      <c r="C100" s="42"/>
      <c r="D100" s="148" t="s">
        <v>4</v>
      </c>
      <c r="E100" s="113" t="s">
        <v>171</v>
      </c>
      <c r="F100" s="149" t="s">
        <v>17</v>
      </c>
      <c r="G100" s="52">
        <v>1</v>
      </c>
      <c r="H100" s="52">
        <v>1</v>
      </c>
      <c r="I100" s="92"/>
      <c r="J100" s="64"/>
      <c r="K100" s="27">
        <v>4000</v>
      </c>
      <c r="L100" s="15">
        <f t="shared" si="11"/>
        <v>4000</v>
      </c>
    </row>
    <row r="101" spans="1:13" outlineLevel="2" x14ac:dyDescent="0.25">
      <c r="A101" s="51"/>
      <c r="B101" s="51"/>
      <c r="C101" s="11"/>
      <c r="D101" s="11"/>
      <c r="E101" s="90"/>
      <c r="F101" s="13"/>
      <c r="G101" s="14"/>
      <c r="H101" s="14"/>
      <c r="I101" s="110"/>
      <c r="J101" s="110"/>
      <c r="K101" s="18"/>
      <c r="L101" s="19"/>
    </row>
    <row r="102" spans="1:13" outlineLevel="2" x14ac:dyDescent="0.25">
      <c r="A102" s="51" t="s">
        <v>160</v>
      </c>
      <c r="B102" s="51" t="s">
        <v>22</v>
      </c>
      <c r="C102" s="11" t="s">
        <v>161</v>
      </c>
      <c r="D102" s="11"/>
      <c r="E102" s="43" t="s">
        <v>172</v>
      </c>
      <c r="F102" s="81"/>
      <c r="G102" s="82"/>
      <c r="H102" s="82"/>
      <c r="I102" s="112"/>
      <c r="J102" s="112"/>
      <c r="K102" s="23"/>
      <c r="L102" s="9">
        <f>SUM(L103:L128)</f>
        <v>131028.5</v>
      </c>
      <c r="M102" s="178">
        <f>+L102</f>
        <v>131028.5</v>
      </c>
    </row>
    <row r="103" spans="1:13" outlineLevel="1" x14ac:dyDescent="0.2">
      <c r="A103" s="51"/>
      <c r="B103" s="51"/>
      <c r="C103" s="11"/>
      <c r="D103" s="11"/>
      <c r="E103" s="115" t="s">
        <v>174</v>
      </c>
      <c r="F103" s="13" t="s">
        <v>17</v>
      </c>
      <c r="G103" s="14">
        <v>2</v>
      </c>
      <c r="H103" s="14">
        <v>1</v>
      </c>
      <c r="I103" s="116"/>
      <c r="J103" s="110"/>
      <c r="K103" s="53">
        <v>3500</v>
      </c>
      <c r="L103" s="15">
        <f t="shared" ref="L103:L128" si="12">G103*H103*K103</f>
        <v>7000</v>
      </c>
    </row>
    <row r="104" spans="1:13" s="40" customFormat="1" x14ac:dyDescent="0.2">
      <c r="A104" s="51"/>
      <c r="B104" s="51"/>
      <c r="C104" s="109"/>
      <c r="D104" s="109"/>
      <c r="E104" s="115" t="s">
        <v>176</v>
      </c>
      <c r="F104" s="13" t="s">
        <v>17</v>
      </c>
      <c r="G104" s="14">
        <v>1</v>
      </c>
      <c r="H104" s="91">
        <v>1</v>
      </c>
      <c r="I104" s="88"/>
      <c r="J104" s="88"/>
      <c r="K104" s="117">
        <f>+K103*0.65</f>
        <v>2275</v>
      </c>
      <c r="L104" s="15">
        <f t="shared" si="12"/>
        <v>2275</v>
      </c>
      <c r="M104" s="175"/>
    </row>
    <row r="105" spans="1:13" x14ac:dyDescent="0.2">
      <c r="A105" s="51"/>
      <c r="B105" s="51"/>
      <c r="C105" s="58"/>
      <c r="D105" s="58"/>
      <c r="E105" s="115" t="s">
        <v>178</v>
      </c>
      <c r="F105" s="13" t="s">
        <v>17</v>
      </c>
      <c r="G105" s="14">
        <v>2</v>
      </c>
      <c r="H105" s="91">
        <v>1</v>
      </c>
      <c r="I105" s="88"/>
      <c r="J105" s="88"/>
      <c r="K105" s="117">
        <v>2500</v>
      </c>
      <c r="L105" s="15">
        <f t="shared" si="12"/>
        <v>5000</v>
      </c>
    </row>
    <row r="106" spans="1:13" outlineLevel="1" x14ac:dyDescent="0.2">
      <c r="A106" s="42"/>
      <c r="B106" s="42"/>
      <c r="C106" s="42"/>
      <c r="D106" s="148" t="s">
        <v>4</v>
      </c>
      <c r="E106" s="115" t="s">
        <v>180</v>
      </c>
      <c r="F106" s="13" t="s">
        <v>17</v>
      </c>
      <c r="G106" s="14">
        <v>1</v>
      </c>
      <c r="H106" s="91">
        <v>1</v>
      </c>
      <c r="I106" s="88"/>
      <c r="J106" s="88"/>
      <c r="K106" s="117">
        <f>+K105*0.65</f>
        <v>1625</v>
      </c>
      <c r="L106" s="15">
        <f t="shared" si="12"/>
        <v>1625</v>
      </c>
    </row>
    <row r="107" spans="1:13" outlineLevel="2" x14ac:dyDescent="0.2">
      <c r="A107" s="51" t="s">
        <v>14</v>
      </c>
      <c r="B107" s="51" t="s">
        <v>165</v>
      </c>
      <c r="C107" s="25" t="s">
        <v>166</v>
      </c>
      <c r="D107" s="25"/>
      <c r="E107" s="115" t="s">
        <v>182</v>
      </c>
      <c r="F107" s="13" t="s">
        <v>17</v>
      </c>
      <c r="G107" s="14">
        <v>1</v>
      </c>
      <c r="H107" s="91">
        <v>1</v>
      </c>
      <c r="I107" s="88"/>
      <c r="J107" s="88"/>
      <c r="K107" s="117">
        <v>1400</v>
      </c>
      <c r="L107" s="15">
        <f t="shared" si="12"/>
        <v>1400</v>
      </c>
    </row>
    <row r="108" spans="1:13" outlineLevel="2" x14ac:dyDescent="0.2">
      <c r="A108" s="51" t="s">
        <v>14</v>
      </c>
      <c r="B108" s="51" t="s">
        <v>165</v>
      </c>
      <c r="C108" s="25" t="s">
        <v>168</v>
      </c>
      <c r="D108" s="25"/>
      <c r="E108" s="115" t="s">
        <v>184</v>
      </c>
      <c r="F108" s="13" t="s">
        <v>17</v>
      </c>
      <c r="G108" s="14">
        <v>1</v>
      </c>
      <c r="H108" s="91">
        <v>1</v>
      </c>
      <c r="I108" s="88"/>
      <c r="J108" s="88"/>
      <c r="K108" s="117">
        <f>+K107*0.65</f>
        <v>910</v>
      </c>
      <c r="L108" s="15">
        <f t="shared" si="12"/>
        <v>910</v>
      </c>
    </row>
    <row r="109" spans="1:13" outlineLevel="2" x14ac:dyDescent="0.2">
      <c r="A109" s="51" t="s">
        <v>14</v>
      </c>
      <c r="B109" s="51" t="s">
        <v>165</v>
      </c>
      <c r="C109" s="25" t="s">
        <v>170</v>
      </c>
      <c r="D109" s="25"/>
      <c r="E109" s="115" t="s">
        <v>186</v>
      </c>
      <c r="F109" s="13" t="s">
        <v>17</v>
      </c>
      <c r="G109" s="14">
        <v>1</v>
      </c>
      <c r="H109" s="91">
        <v>1</v>
      </c>
      <c r="I109" s="88"/>
      <c r="J109" s="88"/>
      <c r="K109" s="117">
        <v>900</v>
      </c>
      <c r="L109" s="15">
        <f t="shared" si="12"/>
        <v>900</v>
      </c>
    </row>
    <row r="110" spans="1:13" outlineLevel="1" x14ac:dyDescent="0.2">
      <c r="A110" s="10"/>
      <c r="B110" s="10"/>
      <c r="C110" s="11"/>
      <c r="D110" s="11"/>
      <c r="E110" s="115" t="s">
        <v>188</v>
      </c>
      <c r="F110" s="13" t="s">
        <v>17</v>
      </c>
      <c r="G110" s="14">
        <v>1</v>
      </c>
      <c r="H110" s="91">
        <v>1</v>
      </c>
      <c r="I110" s="88"/>
      <c r="J110" s="88"/>
      <c r="K110" s="117">
        <f>+K109*0.65</f>
        <v>585</v>
      </c>
      <c r="L110" s="15">
        <f t="shared" si="12"/>
        <v>585</v>
      </c>
    </row>
    <row r="111" spans="1:13" outlineLevel="1" x14ac:dyDescent="0.2">
      <c r="A111" s="42"/>
      <c r="B111" s="42"/>
      <c r="C111" s="42"/>
      <c r="D111" s="148" t="s">
        <v>4</v>
      </c>
      <c r="E111" s="115" t="s">
        <v>190</v>
      </c>
      <c r="F111" s="13" t="s">
        <v>17</v>
      </c>
      <c r="G111" s="14">
        <v>1</v>
      </c>
      <c r="H111" s="91">
        <v>1</v>
      </c>
      <c r="I111" s="88"/>
      <c r="J111" s="88"/>
      <c r="K111" s="117">
        <v>2100</v>
      </c>
      <c r="L111" s="15">
        <f t="shared" si="12"/>
        <v>2100</v>
      </c>
    </row>
    <row r="112" spans="1:13" outlineLevel="2" x14ac:dyDescent="0.2">
      <c r="A112" s="10" t="s">
        <v>14</v>
      </c>
      <c r="B112" s="10" t="s">
        <v>19</v>
      </c>
      <c r="C112" s="25" t="s">
        <v>173</v>
      </c>
      <c r="D112" s="25"/>
      <c r="E112" s="115" t="s">
        <v>192</v>
      </c>
      <c r="F112" s="13" t="s">
        <v>17</v>
      </c>
      <c r="G112" s="14">
        <v>1</v>
      </c>
      <c r="H112" s="91">
        <v>1</v>
      </c>
      <c r="I112" s="88"/>
      <c r="J112" s="88"/>
      <c r="K112" s="117">
        <f>+K111*0.65</f>
        <v>1365</v>
      </c>
      <c r="L112" s="15">
        <f t="shared" si="12"/>
        <v>1365</v>
      </c>
    </row>
    <row r="113" spans="1:12" outlineLevel="2" x14ac:dyDescent="0.2">
      <c r="A113" s="10" t="s">
        <v>14</v>
      </c>
      <c r="B113" s="10" t="s">
        <v>19</v>
      </c>
      <c r="C113" s="25" t="s">
        <v>175</v>
      </c>
      <c r="D113" s="25"/>
      <c r="E113" s="181" t="s">
        <v>289</v>
      </c>
      <c r="F113" s="182" t="s">
        <v>17</v>
      </c>
      <c r="G113" s="183">
        <v>1</v>
      </c>
      <c r="H113" s="184">
        <v>1</v>
      </c>
      <c r="I113" s="185"/>
      <c r="J113" s="185"/>
      <c r="K113" s="186">
        <v>28125</v>
      </c>
      <c r="L113" s="187">
        <f t="shared" si="12"/>
        <v>28125</v>
      </c>
    </row>
    <row r="114" spans="1:12" outlineLevel="2" x14ac:dyDescent="0.2">
      <c r="A114" s="10" t="s">
        <v>14</v>
      </c>
      <c r="B114" s="10" t="s">
        <v>19</v>
      </c>
      <c r="C114" s="25" t="s">
        <v>177</v>
      </c>
      <c r="D114" s="25"/>
      <c r="E114" s="181" t="s">
        <v>293</v>
      </c>
      <c r="F114" s="182" t="s">
        <v>17</v>
      </c>
      <c r="G114" s="183">
        <v>1</v>
      </c>
      <c r="H114" s="184">
        <v>1</v>
      </c>
      <c r="I114" s="185"/>
      <c r="J114" s="185"/>
      <c r="K114" s="186">
        <v>51840</v>
      </c>
      <c r="L114" s="187">
        <f t="shared" si="12"/>
        <v>51840</v>
      </c>
    </row>
    <row r="115" spans="1:12" outlineLevel="2" x14ac:dyDescent="0.2">
      <c r="A115" s="10" t="s">
        <v>14</v>
      </c>
      <c r="B115" s="10" t="s">
        <v>19</v>
      </c>
      <c r="C115" s="25" t="s">
        <v>179</v>
      </c>
      <c r="D115" s="25"/>
      <c r="E115" s="115" t="s">
        <v>195</v>
      </c>
      <c r="F115" s="13" t="s">
        <v>17</v>
      </c>
      <c r="G115" s="14">
        <v>1</v>
      </c>
      <c r="H115" s="91">
        <v>1</v>
      </c>
      <c r="I115" s="88"/>
      <c r="J115" s="88"/>
      <c r="K115" s="117">
        <v>1500</v>
      </c>
      <c r="L115" s="15">
        <f t="shared" si="12"/>
        <v>1500</v>
      </c>
    </row>
    <row r="116" spans="1:12" outlineLevel="2" x14ac:dyDescent="0.2">
      <c r="A116" s="10" t="s">
        <v>14</v>
      </c>
      <c r="B116" s="10" t="s">
        <v>19</v>
      </c>
      <c r="C116" s="25" t="s">
        <v>181</v>
      </c>
      <c r="D116" s="25"/>
      <c r="E116" s="115" t="s">
        <v>197</v>
      </c>
      <c r="F116" s="13" t="s">
        <v>17</v>
      </c>
      <c r="G116" s="14">
        <v>1</v>
      </c>
      <c r="H116" s="91">
        <v>1</v>
      </c>
      <c r="I116" s="88"/>
      <c r="J116" s="88"/>
      <c r="K116" s="117">
        <v>750</v>
      </c>
      <c r="L116" s="15">
        <f t="shared" si="12"/>
        <v>750</v>
      </c>
    </row>
    <row r="117" spans="1:12" outlineLevel="2" x14ac:dyDescent="0.2">
      <c r="A117" s="10" t="s">
        <v>14</v>
      </c>
      <c r="B117" s="10" t="s">
        <v>19</v>
      </c>
      <c r="C117" s="25" t="s">
        <v>183</v>
      </c>
      <c r="D117" s="25"/>
      <c r="E117" s="115" t="s">
        <v>199</v>
      </c>
      <c r="F117" s="13" t="s">
        <v>17</v>
      </c>
      <c r="G117" s="14">
        <v>1</v>
      </c>
      <c r="H117" s="91">
        <v>2</v>
      </c>
      <c r="I117" s="88"/>
      <c r="J117" s="88"/>
      <c r="K117" s="117">
        <v>700</v>
      </c>
      <c r="L117" s="15">
        <f t="shared" si="12"/>
        <v>1400</v>
      </c>
    </row>
    <row r="118" spans="1:12" outlineLevel="2" x14ac:dyDescent="0.2">
      <c r="A118" s="10" t="s">
        <v>14</v>
      </c>
      <c r="B118" s="10" t="s">
        <v>19</v>
      </c>
      <c r="C118" s="25" t="s">
        <v>185</v>
      </c>
      <c r="D118" s="25"/>
      <c r="E118" s="115" t="s">
        <v>201</v>
      </c>
      <c r="F118" s="13" t="s">
        <v>17</v>
      </c>
      <c r="G118" s="14">
        <v>1</v>
      </c>
      <c r="H118" s="91">
        <v>2</v>
      </c>
      <c r="I118" s="88"/>
      <c r="J118" s="88"/>
      <c r="K118" s="117">
        <v>350</v>
      </c>
      <c r="L118" s="15">
        <f t="shared" si="12"/>
        <v>700</v>
      </c>
    </row>
    <row r="119" spans="1:12" outlineLevel="2" x14ac:dyDescent="0.2">
      <c r="A119" s="10" t="s">
        <v>14</v>
      </c>
      <c r="B119" s="10" t="s">
        <v>19</v>
      </c>
      <c r="C119" s="25" t="s">
        <v>187</v>
      </c>
      <c r="D119" s="25"/>
      <c r="E119" s="115" t="s">
        <v>203</v>
      </c>
      <c r="F119" s="13" t="s">
        <v>17</v>
      </c>
      <c r="G119" s="14">
        <v>1</v>
      </c>
      <c r="H119" s="91">
        <v>1</v>
      </c>
      <c r="I119" s="88"/>
      <c r="J119" s="88"/>
      <c r="K119" s="117">
        <v>1100</v>
      </c>
      <c r="L119" s="15">
        <f t="shared" si="12"/>
        <v>1100</v>
      </c>
    </row>
    <row r="120" spans="1:12" outlineLevel="2" x14ac:dyDescent="0.2">
      <c r="A120" s="10" t="s">
        <v>14</v>
      </c>
      <c r="B120" s="10" t="s">
        <v>19</v>
      </c>
      <c r="C120" s="25" t="s">
        <v>189</v>
      </c>
      <c r="D120" s="25"/>
      <c r="E120" s="115" t="s">
        <v>205</v>
      </c>
      <c r="F120" s="13" t="s">
        <v>17</v>
      </c>
      <c r="G120" s="14">
        <v>1</v>
      </c>
      <c r="H120" s="91">
        <v>1</v>
      </c>
      <c r="I120" s="88"/>
      <c r="J120" s="88"/>
      <c r="K120" s="117">
        <f>+K119*0.65</f>
        <v>715</v>
      </c>
      <c r="L120" s="15">
        <f t="shared" si="12"/>
        <v>715</v>
      </c>
    </row>
    <row r="121" spans="1:12" outlineLevel="2" x14ac:dyDescent="0.2">
      <c r="A121" s="10" t="s">
        <v>14</v>
      </c>
      <c r="B121" s="10" t="s">
        <v>19</v>
      </c>
      <c r="C121" s="25" t="s">
        <v>191</v>
      </c>
      <c r="D121" s="25"/>
      <c r="E121" s="115" t="s">
        <v>207</v>
      </c>
      <c r="F121" s="13" t="s">
        <v>17</v>
      </c>
      <c r="G121" s="14">
        <v>1</v>
      </c>
      <c r="H121" s="91">
        <v>2</v>
      </c>
      <c r="I121" s="88"/>
      <c r="J121" s="88"/>
      <c r="K121" s="117">
        <v>800</v>
      </c>
      <c r="L121" s="15">
        <f t="shared" si="12"/>
        <v>1600</v>
      </c>
    </row>
    <row r="122" spans="1:12" outlineLevel="2" x14ac:dyDescent="0.2">
      <c r="A122" s="10" t="s">
        <v>14</v>
      </c>
      <c r="B122" s="10" t="s">
        <v>19</v>
      </c>
      <c r="C122" s="25" t="s">
        <v>193</v>
      </c>
      <c r="D122" s="25"/>
      <c r="E122" s="115" t="s">
        <v>209</v>
      </c>
      <c r="F122" s="13" t="s">
        <v>17</v>
      </c>
      <c r="G122" s="14">
        <v>1</v>
      </c>
      <c r="H122" s="91">
        <v>2</v>
      </c>
      <c r="I122" s="88"/>
      <c r="J122" s="88"/>
      <c r="K122" s="117">
        <f>+K121*0.65</f>
        <v>520</v>
      </c>
      <c r="L122" s="15">
        <f t="shared" si="12"/>
        <v>1040</v>
      </c>
    </row>
    <row r="123" spans="1:12" outlineLevel="2" x14ac:dyDescent="0.2">
      <c r="A123" s="10"/>
      <c r="B123" s="10"/>
      <c r="C123" s="25"/>
      <c r="D123" s="25"/>
      <c r="E123" s="115" t="s">
        <v>211</v>
      </c>
      <c r="F123" s="13" t="s">
        <v>17</v>
      </c>
      <c r="G123" s="14">
        <v>1</v>
      </c>
      <c r="H123" s="91">
        <v>3</v>
      </c>
      <c r="I123" s="88"/>
      <c r="J123" s="88"/>
      <c r="K123" s="117">
        <v>800</v>
      </c>
      <c r="L123" s="15">
        <f t="shared" si="12"/>
        <v>2400</v>
      </c>
    </row>
    <row r="124" spans="1:12" outlineLevel="2" x14ac:dyDescent="0.2">
      <c r="A124" s="10" t="s">
        <v>14</v>
      </c>
      <c r="B124" s="10" t="s">
        <v>19</v>
      </c>
      <c r="C124" s="25" t="s">
        <v>194</v>
      </c>
      <c r="D124" s="25"/>
      <c r="E124" s="115" t="s">
        <v>213</v>
      </c>
      <c r="F124" s="13" t="s">
        <v>17</v>
      </c>
      <c r="G124" s="14">
        <v>1</v>
      </c>
      <c r="H124" s="91">
        <v>3</v>
      </c>
      <c r="I124" s="88"/>
      <c r="J124" s="88"/>
      <c r="K124" s="117">
        <f>+K123*0.65</f>
        <v>520</v>
      </c>
      <c r="L124" s="15">
        <f t="shared" si="12"/>
        <v>1560</v>
      </c>
    </row>
    <row r="125" spans="1:12" outlineLevel="2" x14ac:dyDescent="0.2">
      <c r="A125" s="10" t="s">
        <v>14</v>
      </c>
      <c r="B125" s="10" t="s">
        <v>19</v>
      </c>
      <c r="C125" s="25" t="s">
        <v>196</v>
      </c>
      <c r="D125" s="25"/>
      <c r="E125" s="154" t="s">
        <v>215</v>
      </c>
      <c r="F125" s="13" t="s">
        <v>17</v>
      </c>
      <c r="G125" s="14">
        <v>1</v>
      </c>
      <c r="H125" s="91">
        <v>3</v>
      </c>
      <c r="I125" s="88"/>
      <c r="J125" s="88"/>
      <c r="K125" s="117">
        <v>750</v>
      </c>
      <c r="L125" s="15">
        <f t="shared" si="12"/>
        <v>2250</v>
      </c>
    </row>
    <row r="126" spans="1:12" outlineLevel="2" x14ac:dyDescent="0.2">
      <c r="A126" s="10" t="s">
        <v>14</v>
      </c>
      <c r="B126" s="10" t="s">
        <v>19</v>
      </c>
      <c r="C126" s="25" t="s">
        <v>198</v>
      </c>
      <c r="D126" s="25"/>
      <c r="E126" s="154" t="s">
        <v>217</v>
      </c>
      <c r="F126" s="13" t="s">
        <v>17</v>
      </c>
      <c r="G126" s="14">
        <v>1</v>
      </c>
      <c r="H126" s="91">
        <v>3</v>
      </c>
      <c r="I126" s="88"/>
      <c r="J126" s="88"/>
      <c r="K126" s="117">
        <f>+K125*0.65</f>
        <v>487.5</v>
      </c>
      <c r="L126" s="15">
        <f t="shared" si="12"/>
        <v>1462.5</v>
      </c>
    </row>
    <row r="127" spans="1:12" outlineLevel="2" x14ac:dyDescent="0.2">
      <c r="A127" s="10" t="s">
        <v>14</v>
      </c>
      <c r="B127" s="10" t="s">
        <v>19</v>
      </c>
      <c r="C127" s="25" t="s">
        <v>200</v>
      </c>
      <c r="D127" s="25"/>
      <c r="E127" s="155" t="s">
        <v>290</v>
      </c>
      <c r="F127" s="118" t="s">
        <v>17</v>
      </c>
      <c r="G127" s="14">
        <v>1</v>
      </c>
      <c r="H127" s="91">
        <v>1</v>
      </c>
      <c r="I127" s="88"/>
      <c r="J127" s="88"/>
      <c r="K127" s="117">
        <v>6426</v>
      </c>
      <c r="L127" s="15">
        <f t="shared" si="12"/>
        <v>6426</v>
      </c>
    </row>
    <row r="128" spans="1:12" outlineLevel="2" x14ac:dyDescent="0.2">
      <c r="A128" s="10" t="s">
        <v>14</v>
      </c>
      <c r="B128" s="10" t="s">
        <v>19</v>
      </c>
      <c r="C128" s="25" t="s">
        <v>202</v>
      </c>
      <c r="D128" s="25"/>
      <c r="E128" s="154" t="s">
        <v>220</v>
      </c>
      <c r="F128" s="118" t="s">
        <v>17</v>
      </c>
      <c r="G128" s="14">
        <v>2</v>
      </c>
      <c r="H128" s="91">
        <v>1</v>
      </c>
      <c r="I128" s="88"/>
      <c r="J128" s="88"/>
      <c r="K128" s="117">
        <v>2500</v>
      </c>
      <c r="L128" s="15">
        <f t="shared" si="12"/>
        <v>5000</v>
      </c>
    </row>
    <row r="129" spans="1:13" outlineLevel="2" x14ac:dyDescent="0.2">
      <c r="A129" s="10" t="s">
        <v>14</v>
      </c>
      <c r="B129" s="10" t="s">
        <v>19</v>
      </c>
      <c r="C129" s="25" t="s">
        <v>204</v>
      </c>
      <c r="D129" s="25"/>
      <c r="E129" s="120"/>
      <c r="F129" s="121"/>
      <c r="G129" s="122"/>
      <c r="H129" s="122"/>
      <c r="I129" s="123"/>
      <c r="J129" s="123"/>
      <c r="K129" s="124"/>
      <c r="L129" s="125"/>
    </row>
    <row r="130" spans="1:13" outlineLevel="2" x14ac:dyDescent="0.2">
      <c r="A130" s="10" t="s">
        <v>14</v>
      </c>
      <c r="B130" s="10" t="s">
        <v>19</v>
      </c>
      <c r="C130" s="25" t="s">
        <v>206</v>
      </c>
      <c r="D130" s="25"/>
      <c r="E130" s="106" t="s">
        <v>221</v>
      </c>
      <c r="F130" s="126"/>
      <c r="G130" s="127"/>
      <c r="H130" s="127"/>
      <c r="I130" s="128"/>
      <c r="J130" s="128"/>
      <c r="K130" s="129"/>
      <c r="L130" s="9">
        <f>SUM(L131:L142)</f>
        <v>10000</v>
      </c>
      <c r="M130" s="178">
        <f>+L130</f>
        <v>10000</v>
      </c>
    </row>
    <row r="131" spans="1:13" outlineLevel="2" x14ac:dyDescent="0.2">
      <c r="A131" s="10" t="s">
        <v>14</v>
      </c>
      <c r="B131" s="10" t="s">
        <v>19</v>
      </c>
      <c r="C131" s="25" t="s">
        <v>208</v>
      </c>
      <c r="D131" s="25"/>
      <c r="E131" s="152" t="s">
        <v>294</v>
      </c>
      <c r="F131" s="192" t="s">
        <v>280</v>
      </c>
      <c r="G131" s="193"/>
      <c r="H131" s="193"/>
      <c r="I131" s="193"/>
      <c r="J131" s="193"/>
      <c r="K131" s="194"/>
      <c r="L131" s="15"/>
    </row>
    <row r="132" spans="1:13" outlineLevel="2" x14ac:dyDescent="0.2">
      <c r="A132" s="10" t="s">
        <v>14</v>
      </c>
      <c r="B132" s="10" t="s">
        <v>19</v>
      </c>
      <c r="C132" s="25" t="s">
        <v>210</v>
      </c>
      <c r="D132" s="25"/>
      <c r="E132" s="88" t="s">
        <v>224</v>
      </c>
      <c r="F132" s="195"/>
      <c r="G132" s="196"/>
      <c r="H132" s="196"/>
      <c r="I132" s="196"/>
      <c r="J132" s="196"/>
      <c r="K132" s="197"/>
      <c r="L132" s="15"/>
    </row>
    <row r="133" spans="1:13" outlineLevel="2" x14ac:dyDescent="0.2">
      <c r="A133" s="10" t="s">
        <v>14</v>
      </c>
      <c r="B133" s="10" t="s">
        <v>19</v>
      </c>
      <c r="C133" s="25" t="s">
        <v>212</v>
      </c>
      <c r="D133" s="25"/>
      <c r="E133" s="88" t="s">
        <v>226</v>
      </c>
      <c r="F133" s="195"/>
      <c r="G133" s="196"/>
      <c r="H133" s="196"/>
      <c r="I133" s="196"/>
      <c r="J133" s="196"/>
      <c r="K133" s="197"/>
      <c r="L133" s="15"/>
    </row>
    <row r="134" spans="1:13" outlineLevel="2" x14ac:dyDescent="0.2">
      <c r="A134" s="10" t="s">
        <v>14</v>
      </c>
      <c r="B134" s="10" t="s">
        <v>19</v>
      </c>
      <c r="C134" s="25" t="s">
        <v>214</v>
      </c>
      <c r="D134" s="25"/>
      <c r="E134" s="88" t="s">
        <v>228</v>
      </c>
      <c r="F134" s="195"/>
      <c r="G134" s="196"/>
      <c r="H134" s="196"/>
      <c r="I134" s="196"/>
      <c r="J134" s="196"/>
      <c r="K134" s="197"/>
      <c r="L134" s="15"/>
    </row>
    <row r="135" spans="1:13" outlineLevel="2" x14ac:dyDescent="0.2">
      <c r="A135" s="10" t="s">
        <v>14</v>
      </c>
      <c r="B135" s="10" t="s">
        <v>19</v>
      </c>
      <c r="C135" s="25" t="s">
        <v>216</v>
      </c>
      <c r="D135" s="25"/>
      <c r="E135" s="88" t="s">
        <v>229</v>
      </c>
      <c r="F135" s="195"/>
      <c r="G135" s="196"/>
      <c r="H135" s="196"/>
      <c r="I135" s="196"/>
      <c r="J135" s="196"/>
      <c r="K135" s="197"/>
      <c r="L135" s="15"/>
    </row>
    <row r="136" spans="1:13" outlineLevel="2" x14ac:dyDescent="0.2">
      <c r="A136" s="10" t="s">
        <v>14</v>
      </c>
      <c r="B136" s="10" t="s">
        <v>19</v>
      </c>
      <c r="C136" s="46" t="s">
        <v>218</v>
      </c>
      <c r="D136" s="46"/>
      <c r="E136" s="88" t="s">
        <v>230</v>
      </c>
      <c r="F136" s="195"/>
      <c r="G136" s="196"/>
      <c r="H136" s="196"/>
      <c r="I136" s="196"/>
      <c r="J136" s="196"/>
      <c r="K136" s="197"/>
      <c r="L136" s="15"/>
    </row>
    <row r="137" spans="1:13" outlineLevel="2" x14ac:dyDescent="0.2">
      <c r="A137" s="119" t="s">
        <v>14</v>
      </c>
      <c r="B137" s="119" t="s">
        <v>19</v>
      </c>
      <c r="C137" s="119" t="s">
        <v>219</v>
      </c>
      <c r="D137" s="119"/>
      <c r="E137" s="88"/>
      <c r="F137" s="195"/>
      <c r="G137" s="196"/>
      <c r="H137" s="196"/>
      <c r="I137" s="196"/>
      <c r="J137" s="196"/>
      <c r="K137" s="197"/>
      <c r="L137" s="15"/>
    </row>
    <row r="138" spans="1:13" outlineLevel="1" x14ac:dyDescent="0.2">
      <c r="A138" s="119"/>
      <c r="B138" s="119"/>
      <c r="C138" s="119"/>
      <c r="D138" s="119"/>
      <c r="E138" s="88"/>
      <c r="F138" s="195"/>
      <c r="G138" s="196"/>
      <c r="H138" s="196"/>
      <c r="I138" s="196"/>
      <c r="J138" s="196"/>
      <c r="K138" s="197"/>
      <c r="L138" s="15"/>
    </row>
    <row r="139" spans="1:13" outlineLevel="1" x14ac:dyDescent="0.2">
      <c r="A139" s="42"/>
      <c r="B139" s="42"/>
      <c r="C139" s="42"/>
      <c r="D139" s="148" t="s">
        <v>4</v>
      </c>
      <c r="E139" s="88"/>
      <c r="F139" s="195"/>
      <c r="G139" s="196"/>
      <c r="H139" s="196"/>
      <c r="I139" s="196"/>
      <c r="J139" s="196"/>
      <c r="K139" s="197"/>
      <c r="L139" s="15"/>
    </row>
    <row r="140" spans="1:13" outlineLevel="2" x14ac:dyDescent="0.2">
      <c r="A140" s="119" t="s">
        <v>14</v>
      </c>
      <c r="B140" s="119" t="s">
        <v>19</v>
      </c>
      <c r="C140" s="25" t="s">
        <v>222</v>
      </c>
      <c r="D140" s="25"/>
      <c r="E140" s="88"/>
      <c r="F140" s="195"/>
      <c r="G140" s="196"/>
      <c r="H140" s="196"/>
      <c r="I140" s="196"/>
      <c r="J140" s="196"/>
      <c r="K140" s="197"/>
      <c r="L140" s="15"/>
    </row>
    <row r="141" spans="1:13" outlineLevel="2" x14ac:dyDescent="0.2">
      <c r="A141" s="119" t="s">
        <v>14</v>
      </c>
      <c r="B141" s="119" t="s">
        <v>19</v>
      </c>
      <c r="C141" s="25" t="s">
        <v>223</v>
      </c>
      <c r="D141" s="25"/>
      <c r="E141" s="88"/>
      <c r="F141" s="198"/>
      <c r="G141" s="199"/>
      <c r="H141" s="199"/>
      <c r="I141" s="199"/>
      <c r="J141" s="199"/>
      <c r="K141" s="200"/>
      <c r="L141" s="15"/>
    </row>
    <row r="142" spans="1:13" outlineLevel="2" x14ac:dyDescent="0.2">
      <c r="A142" s="119" t="s">
        <v>14</v>
      </c>
      <c r="B142" s="119" t="s">
        <v>19</v>
      </c>
      <c r="C142" s="25" t="s">
        <v>225</v>
      </c>
      <c r="D142" s="25"/>
      <c r="E142" s="120" t="s">
        <v>291</v>
      </c>
      <c r="F142" s="121" t="s">
        <v>292</v>
      </c>
      <c r="G142" s="122">
        <v>1</v>
      </c>
      <c r="H142" s="122">
        <v>1</v>
      </c>
      <c r="I142" s="123"/>
      <c r="J142" s="123"/>
      <c r="K142" s="124">
        <v>10000</v>
      </c>
      <c r="L142" s="125">
        <f>+K142*H142*G142*F142</f>
        <v>10000</v>
      </c>
    </row>
    <row r="143" spans="1:13" outlineLevel="2" x14ac:dyDescent="0.2">
      <c r="A143" s="119" t="s">
        <v>14</v>
      </c>
      <c r="B143" s="119" t="s">
        <v>19</v>
      </c>
      <c r="C143" s="25" t="s">
        <v>227</v>
      </c>
      <c r="D143" s="25"/>
      <c r="E143" s="106" t="s">
        <v>232</v>
      </c>
      <c r="F143" s="126"/>
      <c r="G143" s="127"/>
      <c r="H143" s="127"/>
      <c r="I143" s="128"/>
      <c r="J143" s="128"/>
      <c r="K143" s="129"/>
      <c r="L143" s="9">
        <f>SUM(L144:L148)</f>
        <v>4320</v>
      </c>
      <c r="M143" s="178">
        <f>+L143</f>
        <v>4320</v>
      </c>
    </row>
    <row r="144" spans="1:13" outlineLevel="2" x14ac:dyDescent="0.2">
      <c r="A144" s="119"/>
      <c r="B144" s="119"/>
      <c r="C144" s="25"/>
      <c r="D144" s="25"/>
      <c r="E144" s="88" t="s">
        <v>234</v>
      </c>
      <c r="F144" s="118" t="s">
        <v>281</v>
      </c>
      <c r="G144" s="91">
        <v>1</v>
      </c>
      <c r="H144" s="91">
        <v>3</v>
      </c>
      <c r="I144" s="88"/>
      <c r="J144" s="88"/>
      <c r="K144" s="130">
        <v>900</v>
      </c>
      <c r="L144" s="15">
        <f t="shared" ref="L144:L148" si="13">G144*H144*K144</f>
        <v>2700</v>
      </c>
    </row>
    <row r="145" spans="1:13" outlineLevel="2" x14ac:dyDescent="0.2">
      <c r="A145" s="119" t="s">
        <v>230</v>
      </c>
      <c r="B145" s="119"/>
      <c r="C145" s="25"/>
      <c r="D145" s="25"/>
      <c r="E145" s="88" t="s">
        <v>236</v>
      </c>
      <c r="F145" s="118" t="s">
        <v>279</v>
      </c>
      <c r="G145" s="91">
        <v>1</v>
      </c>
      <c r="H145" s="91">
        <v>1</v>
      </c>
      <c r="I145" s="88"/>
      <c r="J145" s="88"/>
      <c r="K145" s="130">
        <v>500</v>
      </c>
      <c r="L145" s="15">
        <f t="shared" si="13"/>
        <v>500</v>
      </c>
    </row>
    <row r="146" spans="1:13" outlineLevel="2" x14ac:dyDescent="0.2">
      <c r="A146" s="119"/>
      <c r="B146" s="119"/>
      <c r="C146" s="25"/>
      <c r="D146" s="25"/>
      <c r="E146" s="88" t="s">
        <v>238</v>
      </c>
      <c r="F146" s="118" t="s">
        <v>279</v>
      </c>
      <c r="G146" s="91">
        <v>1</v>
      </c>
      <c r="H146" s="91">
        <v>1</v>
      </c>
      <c r="I146" s="88"/>
      <c r="J146" s="88"/>
      <c r="K146" s="130">
        <v>200</v>
      </c>
      <c r="L146" s="15">
        <f t="shared" si="13"/>
        <v>200</v>
      </c>
    </row>
    <row r="147" spans="1:13" outlineLevel="2" x14ac:dyDescent="0.2">
      <c r="A147" s="119"/>
      <c r="B147" s="119"/>
      <c r="C147" s="25"/>
      <c r="D147" s="25"/>
      <c r="E147" s="88" t="s">
        <v>240</v>
      </c>
      <c r="F147" s="118" t="s">
        <v>279</v>
      </c>
      <c r="G147" s="91">
        <v>1</v>
      </c>
      <c r="H147" s="91">
        <v>1</v>
      </c>
      <c r="I147" s="88"/>
      <c r="J147" s="88"/>
      <c r="K147" s="130">
        <v>120</v>
      </c>
      <c r="L147" s="15">
        <f t="shared" si="13"/>
        <v>120</v>
      </c>
    </row>
    <row r="148" spans="1:13" outlineLevel="2" x14ac:dyDescent="0.2">
      <c r="A148" s="119"/>
      <c r="B148" s="119"/>
      <c r="C148" s="25"/>
      <c r="D148" s="25"/>
      <c r="E148" s="88" t="s">
        <v>241</v>
      </c>
      <c r="F148" s="118" t="s">
        <v>279</v>
      </c>
      <c r="G148" s="91">
        <v>1</v>
      </c>
      <c r="H148" s="91">
        <v>1</v>
      </c>
      <c r="I148" s="88"/>
      <c r="J148" s="88"/>
      <c r="K148" s="130">
        <v>800</v>
      </c>
      <c r="L148" s="15">
        <f t="shared" si="13"/>
        <v>800</v>
      </c>
    </row>
    <row r="149" spans="1:13" outlineLevel="2" x14ac:dyDescent="0.2">
      <c r="A149" s="119"/>
      <c r="B149" s="119"/>
      <c r="C149" s="25"/>
      <c r="D149" s="25"/>
      <c r="E149" s="88"/>
      <c r="F149" s="118"/>
      <c r="G149" s="91"/>
      <c r="H149" s="91"/>
      <c r="I149" s="88"/>
      <c r="J149" s="88"/>
      <c r="K149" s="130"/>
      <c r="L149" s="15"/>
    </row>
    <row r="150" spans="1:13" outlineLevel="2" x14ac:dyDescent="0.2">
      <c r="A150" s="119" t="s">
        <v>14</v>
      </c>
      <c r="B150" s="119" t="s">
        <v>19</v>
      </c>
      <c r="C150" s="25" t="s">
        <v>231</v>
      </c>
      <c r="D150" s="25"/>
      <c r="E150" s="106" t="s">
        <v>242</v>
      </c>
      <c r="F150" s="126"/>
      <c r="G150" s="127"/>
      <c r="H150" s="127"/>
      <c r="I150" s="128"/>
      <c r="J150" s="128"/>
      <c r="K150" s="129"/>
      <c r="L150" s="9">
        <f>SUM(L151:L152)</f>
        <v>8196</v>
      </c>
      <c r="M150" s="178">
        <f>+L150</f>
        <v>8196</v>
      </c>
    </row>
    <row r="151" spans="1:13" outlineLevel="1" x14ac:dyDescent="0.2">
      <c r="A151" s="119"/>
      <c r="B151" s="119"/>
      <c r="C151" s="119"/>
      <c r="D151" s="119"/>
      <c r="E151" s="88" t="s">
        <v>297</v>
      </c>
      <c r="F151" s="118" t="s">
        <v>17</v>
      </c>
      <c r="G151" s="91">
        <v>1</v>
      </c>
      <c r="H151" s="91">
        <v>3</v>
      </c>
      <c r="I151" s="88"/>
      <c r="J151" s="88"/>
      <c r="K151" s="130">
        <f>400*4.33</f>
        <v>1732</v>
      </c>
      <c r="L151" s="15">
        <f>G151*H151*K151</f>
        <v>5196</v>
      </c>
    </row>
    <row r="152" spans="1:13" outlineLevel="1" x14ac:dyDescent="0.25">
      <c r="A152" s="42"/>
      <c r="B152" s="42"/>
      <c r="C152" s="42"/>
      <c r="D152" s="148" t="s">
        <v>4</v>
      </c>
      <c r="E152" s="88" t="s">
        <v>298</v>
      </c>
      <c r="F152" s="118" t="s">
        <v>17</v>
      </c>
      <c r="G152" s="91">
        <v>1</v>
      </c>
      <c r="H152" s="91">
        <v>1</v>
      </c>
      <c r="I152" s="88"/>
      <c r="J152" s="88"/>
      <c r="K152" s="130">
        <v>3000</v>
      </c>
      <c r="L152" s="130">
        <f t="shared" ref="L152" si="14">G152*H152*K152</f>
        <v>3000</v>
      </c>
    </row>
    <row r="153" spans="1:13" ht="15.75" outlineLevel="2" x14ac:dyDescent="0.2">
      <c r="A153" s="119" t="s">
        <v>14</v>
      </c>
      <c r="B153" s="119" t="s">
        <v>19</v>
      </c>
      <c r="C153" s="25" t="s">
        <v>233</v>
      </c>
      <c r="D153" s="25"/>
      <c r="E153" s="34" t="s">
        <v>299</v>
      </c>
      <c r="F153" s="35"/>
      <c r="G153" s="36"/>
      <c r="H153" s="36"/>
      <c r="I153" s="37"/>
      <c r="J153" s="37"/>
      <c r="K153" s="38"/>
      <c r="L153" s="39">
        <f>SUM(L143,L102,L97,L130,L150)</f>
        <v>170744.5</v>
      </c>
    </row>
    <row r="154" spans="1:13" ht="15.75" outlineLevel="2" x14ac:dyDescent="0.2">
      <c r="A154" s="119" t="s">
        <v>14</v>
      </c>
      <c r="B154" s="119" t="s">
        <v>19</v>
      </c>
      <c r="C154" s="25" t="s">
        <v>235</v>
      </c>
      <c r="D154" s="25"/>
      <c r="E154" s="132"/>
      <c r="F154" s="133"/>
      <c r="G154" s="134"/>
      <c r="H154" s="134"/>
      <c r="I154" s="135"/>
      <c r="J154" s="135"/>
      <c r="K154" s="136"/>
      <c r="L154" s="137"/>
    </row>
    <row r="155" spans="1:13" ht="18.75" outlineLevel="2" x14ac:dyDescent="0.2">
      <c r="A155" s="119" t="s">
        <v>14</v>
      </c>
      <c r="B155" s="119" t="s">
        <v>19</v>
      </c>
      <c r="C155" s="25" t="s">
        <v>237</v>
      </c>
      <c r="D155" s="25"/>
      <c r="E155" s="138" t="s">
        <v>284</v>
      </c>
      <c r="F155" s="139"/>
      <c r="G155" s="140"/>
      <c r="H155" s="140"/>
      <c r="I155" s="141"/>
      <c r="J155" s="141"/>
      <c r="K155" s="142"/>
      <c r="L155" s="142">
        <f>SUM(L153,L95,L28,L13)</f>
        <v>272244.5</v>
      </c>
    </row>
    <row r="156" spans="1:13" outlineLevel="2" x14ac:dyDescent="0.2">
      <c r="A156" s="119" t="s">
        <v>14</v>
      </c>
      <c r="B156" s="119" t="s">
        <v>19</v>
      </c>
      <c r="C156" s="25" t="s">
        <v>239</v>
      </c>
      <c r="D156" s="25"/>
      <c r="E156" s="180" t="s">
        <v>285</v>
      </c>
    </row>
    <row r="157" spans="1:13" outlineLevel="1" x14ac:dyDescent="0.2">
      <c r="A157" s="119"/>
      <c r="B157" s="119"/>
      <c r="C157" s="25"/>
      <c r="D157" s="25"/>
    </row>
    <row r="158" spans="1:13" outlineLevel="1" x14ac:dyDescent="0.25">
      <c r="A158" s="42"/>
      <c r="B158" s="42"/>
      <c r="C158" s="42"/>
      <c r="D158" s="148" t="s">
        <v>4</v>
      </c>
    </row>
    <row r="159" spans="1:13" outlineLevel="2" x14ac:dyDescent="0.25">
      <c r="A159" s="119" t="s">
        <v>14</v>
      </c>
      <c r="B159" s="119" t="s">
        <v>19</v>
      </c>
      <c r="C159" s="119" t="s">
        <v>243</v>
      </c>
      <c r="D159" s="119"/>
    </row>
    <row r="160" spans="1:13" outlineLevel="2" x14ac:dyDescent="0.25">
      <c r="A160" s="119" t="s">
        <v>14</v>
      </c>
      <c r="B160" s="119" t="s">
        <v>19</v>
      </c>
      <c r="C160" s="119" t="s">
        <v>244</v>
      </c>
      <c r="D160" s="119"/>
    </row>
    <row r="161" spans="1:13" outlineLevel="2" x14ac:dyDescent="0.25">
      <c r="A161" s="119" t="s">
        <v>14</v>
      </c>
      <c r="B161" s="119" t="s">
        <v>19</v>
      </c>
      <c r="C161" s="119" t="s">
        <v>245</v>
      </c>
      <c r="D161" s="119"/>
    </row>
    <row r="162" spans="1:13" s="40" customFormat="1" x14ac:dyDescent="0.25">
      <c r="A162" s="119"/>
      <c r="B162" s="119"/>
      <c r="C162" s="119"/>
      <c r="D162" s="119"/>
      <c r="E162" s="1"/>
      <c r="F162" s="144"/>
      <c r="G162" s="145"/>
      <c r="H162" s="145"/>
      <c r="I162" s="1"/>
      <c r="J162" s="1"/>
      <c r="K162" s="114"/>
      <c r="L162" s="114"/>
      <c r="M162" s="175"/>
    </row>
    <row r="163" spans="1:13" s="40" customFormat="1" x14ac:dyDescent="0.25">
      <c r="A163" s="131"/>
      <c r="B163" s="131"/>
      <c r="C163" s="131"/>
      <c r="D163" s="131"/>
      <c r="E163" s="1"/>
      <c r="F163" s="144"/>
      <c r="G163" s="145"/>
      <c r="H163" s="145"/>
      <c r="I163" s="1"/>
      <c r="J163" s="1"/>
      <c r="K163" s="114"/>
      <c r="L163" s="114"/>
      <c r="M163" s="175"/>
    </row>
    <row r="164" spans="1:13" s="40" customFormat="1" x14ac:dyDescent="0.25">
      <c r="A164" s="119"/>
      <c r="B164" s="119"/>
      <c r="C164" s="119"/>
      <c r="D164" s="119"/>
      <c r="E164" s="1"/>
      <c r="F164" s="144"/>
      <c r="G164" s="145"/>
      <c r="H164" s="145"/>
      <c r="I164" s="1"/>
      <c r="J164" s="1"/>
      <c r="K164" s="114"/>
      <c r="L164" s="114"/>
      <c r="M164" s="175"/>
    </row>
  </sheetData>
  <autoFilter ref="E5:L155"/>
  <mergeCells count="13">
    <mergeCell ref="F131:K141"/>
    <mergeCell ref="H5:H6"/>
    <mergeCell ref="K5:K6"/>
    <mergeCell ref="A1:L1"/>
    <mergeCell ref="A2:L2"/>
    <mergeCell ref="A3:L3"/>
    <mergeCell ref="A4:L4"/>
    <mergeCell ref="A5:A6"/>
    <mergeCell ref="B5:B6"/>
    <mergeCell ref="C5:C6"/>
    <mergeCell ref="E5:E6"/>
    <mergeCell ref="F5:F6"/>
    <mergeCell ref="G5:G6"/>
  </mergeCells>
  <printOptions horizontalCentered="1"/>
  <pageMargins left="0.19685039370078741" right="0.19685039370078741" top="0.35433070866141736" bottom="0.59055118110236227" header="0.31496062992125984" footer="0.31496062992125984"/>
  <pageSetup scale="93" fitToHeight="4" orientation="portrait" r:id="rId1"/>
  <headerFooter>
    <oddFooter>&amp;CPágina &amp;P&amp;RPreparado por: Lic. Liliana Mosquera
Costos, Abril de 2010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V30"/>
  <sheetViews>
    <sheetView topLeftCell="J2" workbookViewId="0">
      <selection activeCell="S31" sqref="S31"/>
    </sheetView>
  </sheetViews>
  <sheetFormatPr baseColWidth="10" defaultColWidth="11.5703125" defaultRowHeight="15" x14ac:dyDescent="0.25"/>
  <sheetData>
    <row r="2" spans="3:16" x14ac:dyDescent="0.25">
      <c r="P2" t="s">
        <v>273</v>
      </c>
    </row>
    <row r="15" spans="3:16" x14ac:dyDescent="0.25">
      <c r="C15" t="s">
        <v>249</v>
      </c>
      <c r="D15" s="158">
        <v>30</v>
      </c>
      <c r="E15" t="s">
        <v>250</v>
      </c>
    </row>
    <row r="16" spans="3:16" x14ac:dyDescent="0.25">
      <c r="C16" t="s">
        <v>252</v>
      </c>
      <c r="D16" s="158">
        <v>16.829999999999998</v>
      </c>
      <c r="E16" t="s">
        <v>250</v>
      </c>
    </row>
    <row r="17" spans="3:22" x14ac:dyDescent="0.25">
      <c r="C17" t="s">
        <v>253</v>
      </c>
      <c r="D17" s="158">
        <v>5</v>
      </c>
    </row>
    <row r="18" spans="3:22" x14ac:dyDescent="0.25">
      <c r="C18" t="s">
        <v>254</v>
      </c>
      <c r="D18" s="158">
        <f>+D16/D17</f>
        <v>3.3659999999999997</v>
      </c>
      <c r="E18" t="s">
        <v>255</v>
      </c>
      <c r="J18" t="s">
        <v>251</v>
      </c>
    </row>
    <row r="19" spans="3:22" x14ac:dyDescent="0.25">
      <c r="D19" s="159"/>
    </row>
    <row r="20" spans="3:22" x14ac:dyDescent="0.25">
      <c r="D20" s="160"/>
    </row>
    <row r="21" spans="3:22" x14ac:dyDescent="0.25">
      <c r="D21" s="157"/>
      <c r="M21" t="s">
        <v>256</v>
      </c>
      <c r="N21" t="s">
        <v>257</v>
      </c>
    </row>
    <row r="22" spans="3:22" x14ac:dyDescent="0.25">
      <c r="M22" t="s">
        <v>258</v>
      </c>
      <c r="N22" s="157">
        <v>0.36</v>
      </c>
    </row>
    <row r="29" spans="3:22" x14ac:dyDescent="0.25">
      <c r="P29" s="207" t="s">
        <v>274</v>
      </c>
      <c r="Q29" s="207"/>
    </row>
    <row r="30" spans="3:22" x14ac:dyDescent="0.25">
      <c r="S30" s="207" t="s">
        <v>275</v>
      </c>
      <c r="T30" s="207"/>
      <c r="U30" s="207"/>
      <c r="V30" s="207"/>
    </row>
  </sheetData>
  <mergeCells count="2">
    <mergeCell ref="P29:Q29"/>
    <mergeCell ref="S30:V30"/>
  </mergeCells>
  <pageMargins left="0.7" right="0.7" top="0.75" bottom="0.75" header="0.3" footer="0.3"/>
  <pageSetup paperSize="14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"/>
  <sheetViews>
    <sheetView workbookViewId="0">
      <selection activeCell="N9" sqref="N9"/>
    </sheetView>
  </sheetViews>
  <sheetFormatPr baseColWidth="10" defaultColWidth="11.5703125" defaultRowHeight="15" x14ac:dyDescent="0.25"/>
  <sheetData>
    <row r="2" spans="1:14" x14ac:dyDescent="0.25">
      <c r="A2" s="208" t="s">
        <v>259</v>
      </c>
      <c r="B2" s="208"/>
      <c r="C2" s="208"/>
      <c r="D2" s="208"/>
      <c r="E2" s="208"/>
      <c r="F2" s="208"/>
      <c r="G2" s="208"/>
      <c r="I2" s="207"/>
      <c r="J2" s="207"/>
      <c r="K2" s="207"/>
      <c r="L2" s="207"/>
      <c r="M2" s="207"/>
      <c r="N2" s="207"/>
    </row>
  </sheetData>
  <mergeCells count="2">
    <mergeCell ref="A2:G2"/>
    <mergeCell ref="I2:N2"/>
  </mergeCells>
  <pageMargins left="0.7" right="0.7" top="0.75" bottom="0.75" header="0.3" footer="0.3"/>
  <pageSetup paperSize="14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43"/>
  <sheetViews>
    <sheetView workbookViewId="0">
      <selection activeCell="G3" sqref="G3"/>
    </sheetView>
  </sheetViews>
  <sheetFormatPr baseColWidth="10" defaultColWidth="11.5703125" defaultRowHeight="15" x14ac:dyDescent="0.25"/>
  <sheetData>
    <row r="2" spans="2:16" x14ac:dyDescent="0.25">
      <c r="B2" s="162" t="s">
        <v>260</v>
      </c>
      <c r="I2" t="s">
        <v>260</v>
      </c>
      <c r="P2" t="s">
        <v>260</v>
      </c>
    </row>
    <row r="3" spans="2:16" x14ac:dyDescent="0.25">
      <c r="B3" s="162" t="s">
        <v>261</v>
      </c>
      <c r="I3" t="s">
        <v>261</v>
      </c>
      <c r="P3" t="s">
        <v>261</v>
      </c>
    </row>
    <row r="15" spans="2:16" x14ac:dyDescent="0.25">
      <c r="L15" t="s">
        <v>271</v>
      </c>
    </row>
    <row r="23" spans="22:30" x14ac:dyDescent="0.25">
      <c r="V23" s="163" t="s">
        <v>266</v>
      </c>
      <c r="W23" s="163"/>
      <c r="X23" s="161">
        <v>30</v>
      </c>
      <c r="AD23" t="s">
        <v>272</v>
      </c>
    </row>
    <row r="24" spans="22:30" x14ac:dyDescent="0.25">
      <c r="Y24" t="s">
        <v>267</v>
      </c>
    </row>
    <row r="37" spans="15:27" x14ac:dyDescent="0.25">
      <c r="R37" t="s">
        <v>265</v>
      </c>
      <c r="U37" s="161">
        <v>30</v>
      </c>
    </row>
    <row r="38" spans="15:27" x14ac:dyDescent="0.25">
      <c r="O38" t="s">
        <v>262</v>
      </c>
      <c r="Q38" s="161">
        <v>56</v>
      </c>
      <c r="R38" t="s">
        <v>264</v>
      </c>
      <c r="U38" s="161">
        <v>25</v>
      </c>
    </row>
    <row r="39" spans="15:27" x14ac:dyDescent="0.25">
      <c r="O39" t="s">
        <v>263</v>
      </c>
      <c r="Q39" s="161">
        <v>150</v>
      </c>
      <c r="U39" s="161"/>
    </row>
    <row r="40" spans="15:27" x14ac:dyDescent="0.25">
      <c r="O40" t="s">
        <v>264</v>
      </c>
      <c r="Q40" s="161">
        <v>25</v>
      </c>
    </row>
    <row r="42" spans="15:27" x14ac:dyDescent="0.25">
      <c r="W42" t="s">
        <v>268</v>
      </c>
      <c r="Y42" s="207" t="s">
        <v>269</v>
      </c>
      <c r="Z42" s="207"/>
      <c r="AA42" s="161">
        <v>15</v>
      </c>
    </row>
    <row r="43" spans="15:27" x14ac:dyDescent="0.25">
      <c r="W43" t="s">
        <v>270</v>
      </c>
      <c r="Y43" s="207" t="s">
        <v>270</v>
      </c>
      <c r="Z43" s="207"/>
    </row>
  </sheetData>
  <mergeCells count="2">
    <mergeCell ref="Y42:Z42"/>
    <mergeCell ref="Y43:Z4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DD856890-0F70-4184-A77B-B464EBD2A015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INDIRECTOS BASE</vt:lpstr>
      <vt:lpstr>sustentacion estructura</vt:lpstr>
      <vt:lpstr>puertas</vt:lpstr>
      <vt:lpstr>plomeria</vt:lpstr>
      <vt:lpstr>'INDIRECTOS BASE'!Área_de_impresión</vt:lpstr>
      <vt:lpstr>'INDIRECTOS BASE'!Títulos_a_imprimir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</dc:creator>
  <cp:lastModifiedBy>NEYDEE PINZON</cp:lastModifiedBy>
  <cp:lastPrinted>2020-05-19T17:59:38Z</cp:lastPrinted>
  <dcterms:created xsi:type="dcterms:W3CDTF">2013-04-02T23:06:09Z</dcterms:created>
  <dcterms:modified xsi:type="dcterms:W3CDTF">2020-08-20T18:37:27Z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{DD856890-0F70-4184-A77B-B464EBD2A015}</vt:lpwstr>
  </property>
</Properties>
</file>